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14940" windowHeight="8560" activeTab="4"/>
  </bookViews>
  <sheets>
    <sheet name="平面圖" sheetId="1" r:id="rId1"/>
    <sheet name="銀行存摺" sheetId="2" r:id="rId2"/>
    <sheet name="舊桌次" sheetId="3" r:id="rId3"/>
    <sheet name="新桌次" sheetId="4" r:id="rId4"/>
    <sheet name="8日流程" sheetId="5" r:id="rId5"/>
    <sheet name="名牌" sheetId="6" r:id="rId6"/>
    <sheet name="20191108出席名單" sheetId="7" r:id="rId7"/>
    <sheet name="聯絡狀況" sheetId="8" r:id="rId8"/>
    <sheet name="分析表" sheetId="9" r:id="rId9"/>
    <sheet name="姓名序" sheetId="10" r:id="rId10"/>
  </sheets>
  <externalReferences>
    <externalReference r:id="rId14"/>
  </externalReferences>
  <definedNames>
    <definedName name="_xlnm._FilterDatabase" localSheetId="5" hidden="1">'名牌'!$A$1:$O$154</definedName>
  </definedNames>
  <calcPr fullCalcOnLoad="1"/>
  <pivotCaches>
    <pivotCache cacheId="1" r:id="rId11"/>
  </pivotCaches>
</workbook>
</file>

<file path=xl/sharedStrings.xml><?xml version="1.0" encoding="utf-8"?>
<sst xmlns="http://schemas.openxmlformats.org/spreadsheetml/2006/main" count="5901" uniqueCount="1772">
  <si>
    <t>宋可權</t>
  </si>
  <si>
    <t>Y</t>
  </si>
  <si>
    <t>黃方明</t>
  </si>
  <si>
    <t>林恩澄</t>
  </si>
  <si>
    <t>盧本中</t>
  </si>
  <si>
    <t>陳宜民</t>
  </si>
  <si>
    <t>曾文毅</t>
  </si>
  <si>
    <t>鄭彬彬</t>
  </si>
  <si>
    <t>謝瑞齡</t>
  </si>
  <si>
    <t>袁蔚然</t>
  </si>
  <si>
    <t>朱力行</t>
  </si>
  <si>
    <t>金柏彥</t>
  </si>
  <si>
    <t>王隆祥</t>
  </si>
  <si>
    <t>魏鼎新</t>
  </si>
  <si>
    <t>苑倍餘(苑伯虞)</t>
  </si>
  <si>
    <t>范銘宏</t>
  </si>
  <si>
    <t>李振華</t>
  </si>
  <si>
    <t>陳孟青</t>
  </si>
  <si>
    <t>施禹平</t>
  </si>
  <si>
    <t>周晶如</t>
  </si>
  <si>
    <t>梁仲怡</t>
  </si>
  <si>
    <t>史明嘉</t>
  </si>
  <si>
    <t>穆嘯峰</t>
  </si>
  <si>
    <t>龔友誠</t>
  </si>
  <si>
    <t>陶長華</t>
  </si>
  <si>
    <t>張憶里</t>
  </si>
  <si>
    <t>張聖得</t>
  </si>
  <si>
    <t>龐逸茂</t>
  </si>
  <si>
    <t>楊越同(楊明一)</t>
  </si>
  <si>
    <t>賴仲偉</t>
  </si>
  <si>
    <t>林定一</t>
  </si>
  <si>
    <t>陳素芳</t>
  </si>
  <si>
    <t>吳育華</t>
  </si>
  <si>
    <t>成銘德</t>
  </si>
  <si>
    <t>徐德一</t>
  </si>
  <si>
    <t>丁立騰</t>
  </si>
  <si>
    <t>張恩碩(張不凡)</t>
  </si>
  <si>
    <t>周復芳</t>
  </si>
  <si>
    <t>劉正漢</t>
  </si>
  <si>
    <t>宋嗣祥(宋海天)</t>
  </si>
  <si>
    <t>陳紹維</t>
  </si>
  <si>
    <t>林素芳</t>
  </si>
  <si>
    <t>汪琴南</t>
  </si>
  <si>
    <t>陳先達</t>
  </si>
  <si>
    <t>詹永堅</t>
  </si>
  <si>
    <t>彭滂沱</t>
  </si>
  <si>
    <t>喬昭碩</t>
  </si>
  <si>
    <t>周求德</t>
  </si>
  <si>
    <t>慕春基</t>
  </si>
  <si>
    <t>龐厚元</t>
  </si>
  <si>
    <t>任奇毅</t>
  </si>
  <si>
    <t>鄧祖禹</t>
  </si>
  <si>
    <t>蕭金聰</t>
  </si>
  <si>
    <t>王文寧</t>
  </si>
  <si>
    <t>施程京</t>
  </si>
  <si>
    <t>唐義鈞(唐鍔君)</t>
  </si>
  <si>
    <t>李至祥</t>
  </si>
  <si>
    <t>但漢曙</t>
  </si>
  <si>
    <t>劉惠敏</t>
  </si>
  <si>
    <t>王維耀</t>
  </si>
  <si>
    <t>王相民</t>
  </si>
  <si>
    <t>李仁傑</t>
  </si>
  <si>
    <t>陳崇仁</t>
  </si>
  <si>
    <t>陳珮慧</t>
  </si>
  <si>
    <t>張振遠</t>
  </si>
  <si>
    <t>李永堯</t>
  </si>
  <si>
    <t>陳仁樹</t>
  </si>
  <si>
    <t>壽明蕙</t>
  </si>
  <si>
    <t>李鵬遠(李大鵬)</t>
  </si>
  <si>
    <t>黃曉麟</t>
  </si>
  <si>
    <t>侯天毅</t>
  </si>
  <si>
    <t>張振澤</t>
  </si>
  <si>
    <t>莊文琮</t>
  </si>
  <si>
    <t>任慶興</t>
  </si>
  <si>
    <t>張心揚</t>
  </si>
  <si>
    <t>賴美惠</t>
  </si>
  <si>
    <t>何立由</t>
  </si>
  <si>
    <t>蔡爵鴻</t>
  </si>
  <si>
    <t>陳朝道</t>
  </si>
  <si>
    <t>宋利雨</t>
  </si>
  <si>
    <t>張中平</t>
  </si>
  <si>
    <t>鄔瑞芳</t>
  </si>
  <si>
    <t>錢俊毅</t>
  </si>
  <si>
    <t>黃世俊</t>
  </si>
  <si>
    <t>張大鈞</t>
  </si>
  <si>
    <t>李乃一</t>
  </si>
  <si>
    <t>梁望和</t>
  </si>
  <si>
    <t>余啟賢</t>
  </si>
  <si>
    <t>張大剛</t>
  </si>
  <si>
    <t>費聿元</t>
  </si>
  <si>
    <t>谷祖信</t>
  </si>
  <si>
    <t>關振乾</t>
  </si>
  <si>
    <t>阮善性</t>
  </si>
  <si>
    <t>賴聖勳</t>
  </si>
  <si>
    <t>童業勤</t>
  </si>
  <si>
    <t>宋慧玲</t>
  </si>
  <si>
    <t>李慧賢</t>
  </si>
  <si>
    <t>高群超</t>
  </si>
  <si>
    <t>周陽山</t>
  </si>
  <si>
    <t>曹怡憲</t>
  </si>
  <si>
    <t>葉行健</t>
  </si>
  <si>
    <t>吳滉宇</t>
  </si>
  <si>
    <t>周啟博</t>
  </si>
  <si>
    <t>林志中</t>
  </si>
  <si>
    <t>張永平</t>
  </si>
  <si>
    <t>陳雅音</t>
  </si>
  <si>
    <t>葉常蕙</t>
  </si>
  <si>
    <t>葉齊中</t>
  </si>
  <si>
    <t>姚逸平</t>
  </si>
  <si>
    <t>潘嘉祿</t>
  </si>
  <si>
    <t>趙書琦</t>
  </si>
  <si>
    <t>胡家林</t>
  </si>
  <si>
    <t>夏台明</t>
  </si>
  <si>
    <t>楊亮功</t>
  </si>
  <si>
    <t>白斌傑</t>
  </si>
  <si>
    <t>張敬文</t>
  </si>
  <si>
    <t>倪詠文</t>
  </si>
  <si>
    <t>劉長祐</t>
  </si>
  <si>
    <t>邢仁壽</t>
  </si>
  <si>
    <t>吳美淑</t>
  </si>
  <si>
    <t>潘仁霖</t>
  </si>
  <si>
    <t>李中毅</t>
  </si>
  <si>
    <t>陳景宗</t>
  </si>
  <si>
    <t>江光悅</t>
  </si>
  <si>
    <t>陳中和</t>
  </si>
  <si>
    <t>陳尚志</t>
  </si>
  <si>
    <t>蔡瑞齡</t>
  </si>
  <si>
    <t>陳淑清</t>
  </si>
  <si>
    <t>高維綱</t>
  </si>
  <si>
    <t>錢利民</t>
  </si>
  <si>
    <t>林麗蓮</t>
  </si>
  <si>
    <t>張國良</t>
  </si>
  <si>
    <t>錢介中</t>
  </si>
  <si>
    <t>應天平</t>
  </si>
  <si>
    <t>胡定一</t>
  </si>
  <si>
    <t>彭輝湘</t>
  </si>
  <si>
    <t>鄭佳圓</t>
  </si>
  <si>
    <t>王美玲</t>
  </si>
  <si>
    <t>陶威棣</t>
  </si>
  <si>
    <t>許夢熊</t>
  </si>
  <si>
    <t>吳素琦</t>
  </si>
  <si>
    <t>董宏儀</t>
  </si>
  <si>
    <t>陳欽常</t>
  </si>
  <si>
    <t>顧振球</t>
  </si>
  <si>
    <t>許步墀</t>
  </si>
  <si>
    <t>鄭衣德</t>
  </si>
  <si>
    <t>周田田</t>
  </si>
  <si>
    <t>吳萬鈞</t>
  </si>
  <si>
    <t>嚴文博</t>
  </si>
  <si>
    <t>沈其光</t>
  </si>
  <si>
    <t>楊孟霖</t>
  </si>
  <si>
    <t>胡羨平</t>
  </si>
  <si>
    <t>馬紹宏</t>
  </si>
  <si>
    <t>譚國偉</t>
  </si>
  <si>
    <t>周瑞舫</t>
  </si>
  <si>
    <t>洪小英</t>
  </si>
  <si>
    <t>閻立信</t>
  </si>
  <si>
    <t>林華新</t>
  </si>
  <si>
    <t>李治嘉</t>
  </si>
  <si>
    <t>孫春在</t>
  </si>
  <si>
    <t>李維綱</t>
  </si>
  <si>
    <t>劉宏智</t>
  </si>
  <si>
    <t>袁丕愛</t>
  </si>
  <si>
    <t>李仁寬</t>
  </si>
  <si>
    <t>葉末若</t>
  </si>
  <si>
    <t>周祖潤</t>
  </si>
  <si>
    <t>趙念宗</t>
  </si>
  <si>
    <t>陳泰成</t>
  </si>
  <si>
    <t>葛樹基</t>
  </si>
  <si>
    <t>羅曉餘</t>
  </si>
  <si>
    <t>丁強恩</t>
  </si>
  <si>
    <t>唐立平</t>
  </si>
  <si>
    <t>唐文聰(唐文通)</t>
  </si>
  <si>
    <t>袁良彥</t>
  </si>
  <si>
    <t>秦無荒</t>
  </si>
  <si>
    <t>司徒念萱</t>
  </si>
  <si>
    <t>徐德輝</t>
  </si>
  <si>
    <t>汪漢源</t>
  </si>
  <si>
    <t>郝海晏</t>
  </si>
  <si>
    <t>孫一心</t>
  </si>
  <si>
    <t>季金諾</t>
  </si>
  <si>
    <t>蔡培榮</t>
  </si>
  <si>
    <t>盧慶聖</t>
  </si>
  <si>
    <t>成夢明</t>
  </si>
  <si>
    <t>周明琍</t>
  </si>
  <si>
    <t>璩榮昱</t>
  </si>
  <si>
    <t>王中興</t>
  </si>
  <si>
    <t>楊正吉</t>
  </si>
  <si>
    <t>鍾維德</t>
  </si>
  <si>
    <t>張家宜</t>
  </si>
  <si>
    <t>李世鳴</t>
  </si>
  <si>
    <t>王敏書</t>
  </si>
  <si>
    <t>王南雷</t>
  </si>
  <si>
    <t>陳作範</t>
  </si>
  <si>
    <t>聶達穠</t>
  </si>
  <si>
    <t>曾如珍</t>
  </si>
  <si>
    <t>李崇智</t>
  </si>
  <si>
    <t>周啟平(謝啟平)</t>
  </si>
  <si>
    <t>柴幗芬</t>
  </si>
  <si>
    <t>郭志成</t>
  </si>
  <si>
    <t>張殿華</t>
  </si>
  <si>
    <t>吳輝星</t>
  </si>
  <si>
    <t>鄭祖平</t>
  </si>
  <si>
    <t>吳曉艾</t>
  </si>
  <si>
    <t>朱楚若</t>
  </si>
  <si>
    <t>張明輝</t>
  </si>
  <si>
    <t>華晉樟</t>
  </si>
  <si>
    <t>唐祖慰</t>
  </si>
  <si>
    <t>陳萍遠</t>
  </si>
  <si>
    <t>朱蓓青</t>
  </si>
  <si>
    <t>蔡明興</t>
  </si>
  <si>
    <t>張瑪龍</t>
  </si>
  <si>
    <t>潘建志</t>
  </si>
  <si>
    <t>王申如</t>
  </si>
  <si>
    <t>李一帆</t>
  </si>
  <si>
    <t>謝宏彥</t>
  </si>
  <si>
    <t>吳俊德</t>
  </si>
  <si>
    <t>胡崇智</t>
  </si>
  <si>
    <t>馬正行</t>
  </si>
  <si>
    <t>葉禎祺</t>
  </si>
  <si>
    <t>胡承堯</t>
  </si>
  <si>
    <t>梁永華</t>
  </si>
  <si>
    <t>王守正</t>
  </si>
  <si>
    <t>連昭志</t>
  </si>
  <si>
    <t>曾其燕</t>
  </si>
  <si>
    <t>高學淵</t>
  </si>
  <si>
    <t>王明德</t>
  </si>
  <si>
    <t>唐毓光</t>
  </si>
  <si>
    <t>邵作俊</t>
  </si>
  <si>
    <t>朱文琪</t>
  </si>
  <si>
    <t>涂光宗</t>
  </si>
  <si>
    <t>黃清浩</t>
  </si>
  <si>
    <t>彭樹人</t>
  </si>
  <si>
    <t>葉常仁</t>
  </si>
  <si>
    <t>曾憲芬</t>
  </si>
  <si>
    <t>吳漢光</t>
  </si>
  <si>
    <t>蔡華森</t>
  </si>
  <si>
    <t>沈肇周</t>
  </si>
  <si>
    <t>何湘京</t>
  </si>
  <si>
    <t>蕭經世</t>
  </si>
  <si>
    <t>秦厚敬</t>
  </si>
  <si>
    <t>吳威立</t>
  </si>
  <si>
    <t>陳賢立</t>
  </si>
  <si>
    <t>陳嘉生</t>
  </si>
  <si>
    <t>俞筱廎</t>
  </si>
  <si>
    <t>李翠芬</t>
  </si>
  <si>
    <t>林威廷</t>
  </si>
  <si>
    <t>郭威廉</t>
  </si>
  <si>
    <t>吳至熙</t>
  </si>
  <si>
    <t>俞立庸</t>
  </si>
  <si>
    <t>黃志雄</t>
  </si>
  <si>
    <t>秦維仁</t>
  </si>
  <si>
    <t>呂士濓</t>
  </si>
  <si>
    <t>吳孝三</t>
  </si>
  <si>
    <t>唐夢君</t>
  </si>
  <si>
    <t>蕭明絢</t>
  </si>
  <si>
    <t>余紹逖</t>
  </si>
  <si>
    <t>吳雨人</t>
  </si>
  <si>
    <t>朱逢華</t>
  </si>
  <si>
    <t>李為平</t>
  </si>
  <si>
    <t>朱克成</t>
  </si>
  <si>
    <t>李心書</t>
  </si>
  <si>
    <t>吳荻吉</t>
  </si>
  <si>
    <t>裴天龍(裴若萍)</t>
  </si>
  <si>
    <t>朱維忠</t>
  </si>
  <si>
    <t>李淑娟</t>
  </si>
  <si>
    <t>嚴啟榮</t>
  </si>
  <si>
    <t>楊克家</t>
  </si>
  <si>
    <t>許鐵華</t>
  </si>
  <si>
    <t>咸靜玲</t>
  </si>
  <si>
    <t>吳亞君</t>
  </si>
  <si>
    <t>吉凱明</t>
  </si>
  <si>
    <t>莫華榕</t>
  </si>
  <si>
    <t>孫珮娜</t>
  </si>
  <si>
    <t>孫魯正</t>
  </si>
  <si>
    <t>林正純</t>
  </si>
  <si>
    <t>徐永強</t>
  </si>
  <si>
    <t>劉文馨</t>
  </si>
  <si>
    <t>林美珠</t>
  </si>
  <si>
    <t>孔慶明</t>
  </si>
  <si>
    <t>魏佩英</t>
  </si>
  <si>
    <t>沈家熒</t>
  </si>
  <si>
    <t>鄭名津</t>
  </si>
  <si>
    <t>劉念臻</t>
  </si>
  <si>
    <t>朱秀蓉</t>
  </si>
  <si>
    <t>謝伶彥</t>
  </si>
  <si>
    <t>王曉伯</t>
  </si>
  <si>
    <t>楊維楨</t>
  </si>
  <si>
    <t>龔汝立</t>
  </si>
  <si>
    <t>丁維烑</t>
  </si>
  <si>
    <t>孫蕊華</t>
  </si>
  <si>
    <t>甄一諤</t>
  </si>
  <si>
    <t>王仲娣</t>
  </si>
  <si>
    <t>陳由義</t>
  </si>
  <si>
    <t>夏大中</t>
  </si>
  <si>
    <t>陶馥蘭</t>
  </si>
  <si>
    <t>郭淑雅</t>
  </si>
  <si>
    <t>林啟文</t>
  </si>
  <si>
    <t>王藹士</t>
  </si>
  <si>
    <t>周祖菁</t>
  </si>
  <si>
    <t>王馥明</t>
  </si>
  <si>
    <t>呂克明</t>
  </si>
  <si>
    <t>張世澤</t>
  </si>
  <si>
    <t>牟采屏</t>
  </si>
  <si>
    <t>龍立華</t>
  </si>
  <si>
    <t>龔台飛</t>
  </si>
  <si>
    <t>陳小平</t>
  </si>
  <si>
    <t>傅曉薇</t>
  </si>
  <si>
    <t>陳依萍</t>
  </si>
  <si>
    <t>黃惠芳</t>
  </si>
  <si>
    <t>王蓁蓁</t>
  </si>
  <si>
    <t>沈明哲</t>
  </si>
  <si>
    <t>馮瑞武</t>
  </si>
  <si>
    <t>徐嘉禾</t>
  </si>
  <si>
    <t>鄭重羣</t>
  </si>
  <si>
    <t>周守鳳</t>
  </si>
  <si>
    <t>劉慧萱</t>
  </si>
  <si>
    <t>曾君忻</t>
  </si>
  <si>
    <t>高本鈞</t>
  </si>
  <si>
    <t>葉辰宗</t>
  </si>
  <si>
    <t>季愛華</t>
  </si>
  <si>
    <t>曾碧萊</t>
  </si>
  <si>
    <t>郭維宗</t>
  </si>
  <si>
    <t>劉士彤</t>
  </si>
  <si>
    <t>孫明倫</t>
  </si>
  <si>
    <t>殷尚葆</t>
  </si>
  <si>
    <t>樊治平</t>
  </si>
  <si>
    <t>王佩玉</t>
  </si>
  <si>
    <t>須培琳</t>
  </si>
  <si>
    <t>王凱利</t>
  </si>
  <si>
    <t>吳訓德</t>
  </si>
  <si>
    <t>張善玲</t>
  </si>
  <si>
    <t>胡佩秋</t>
  </si>
  <si>
    <t>彭齡椿</t>
  </si>
  <si>
    <t>蔣山青</t>
  </si>
  <si>
    <t>王慧書</t>
  </si>
  <si>
    <t>史習遠</t>
  </si>
  <si>
    <t>吳珮芬</t>
  </si>
  <si>
    <t>顏乃欣</t>
  </si>
  <si>
    <t>劉和卿</t>
  </si>
  <si>
    <t>王雅惠</t>
  </si>
  <si>
    <t>林美娜</t>
  </si>
  <si>
    <t>連富田</t>
  </si>
  <si>
    <t>王寶康</t>
  </si>
  <si>
    <t>蘇慧瑜</t>
  </si>
  <si>
    <t>宋曉玲</t>
  </si>
  <si>
    <t>張晶潔</t>
  </si>
  <si>
    <t>盧碧蓮</t>
  </si>
  <si>
    <t>王魯霞</t>
  </si>
  <si>
    <t>陳永弘</t>
  </si>
  <si>
    <t>陳凌欣</t>
  </si>
  <si>
    <t>施玉茹</t>
  </si>
  <si>
    <t>何景頤</t>
  </si>
  <si>
    <t>葉建華</t>
  </si>
  <si>
    <t>李顯一</t>
  </si>
  <si>
    <t>童蓓蒂</t>
  </si>
  <si>
    <t>陸爾雅</t>
  </si>
  <si>
    <t>朱于祺</t>
  </si>
  <si>
    <t>吳人偉</t>
  </si>
  <si>
    <t>蔡凡航</t>
  </si>
  <si>
    <t>王相華</t>
  </si>
  <si>
    <t>陳宜文</t>
  </si>
  <si>
    <t>謝婉娉</t>
  </si>
  <si>
    <t>梁德鳴</t>
  </si>
  <si>
    <t>黃光曾</t>
  </si>
  <si>
    <t>楊蕙君</t>
  </si>
  <si>
    <t>吳永錫</t>
  </si>
  <si>
    <t>叢莉雲</t>
  </si>
  <si>
    <t>袁裕華</t>
  </si>
  <si>
    <t>高慧芳</t>
  </si>
  <si>
    <t>趙文琪</t>
  </si>
  <si>
    <t>廖文晃</t>
  </si>
  <si>
    <t>丁長捷</t>
  </si>
  <si>
    <t>劉承祖</t>
  </si>
  <si>
    <t>翁其明</t>
  </si>
  <si>
    <t>高德瑾</t>
  </si>
  <si>
    <t>陳修婺</t>
  </si>
  <si>
    <t>徐肖美</t>
  </si>
  <si>
    <t>張念鄉</t>
  </si>
  <si>
    <t>潘扶適</t>
  </si>
  <si>
    <t>張中斗</t>
  </si>
  <si>
    <t>劉先月</t>
  </si>
  <si>
    <t>鄭淳云</t>
  </si>
  <si>
    <t>姚偉明</t>
  </si>
  <si>
    <t>趙艾迪</t>
  </si>
  <si>
    <t>劉元文</t>
  </si>
  <si>
    <t>賈幼清</t>
  </si>
  <si>
    <t>朱再華</t>
  </si>
  <si>
    <t>陳美儀</t>
  </si>
  <si>
    <t>劉永祺</t>
  </si>
  <si>
    <t>徐愛玲</t>
  </si>
  <si>
    <t>林昌佑</t>
  </si>
  <si>
    <t>陳璟璐</t>
  </si>
  <si>
    <t>馬利國</t>
  </si>
  <si>
    <t>余劍東</t>
  </si>
  <si>
    <t>戎惠潤</t>
  </si>
  <si>
    <t>孟憲偉</t>
  </si>
  <si>
    <t>薛慧津</t>
  </si>
  <si>
    <t>施雅庭(施翠英)</t>
  </si>
  <si>
    <t>翁竣禮</t>
  </si>
  <si>
    <t>雷軍虢</t>
  </si>
  <si>
    <t>楊明明</t>
  </si>
  <si>
    <t>宿希成</t>
  </si>
  <si>
    <t>李文安</t>
  </si>
  <si>
    <t>陳力耘</t>
  </si>
  <si>
    <t>程瑞英</t>
  </si>
  <si>
    <t>丘旭鴻</t>
  </si>
  <si>
    <t>陳嘉雯</t>
  </si>
  <si>
    <t>曹文玲</t>
  </si>
  <si>
    <t>吳立起</t>
  </si>
  <si>
    <t>滕立平</t>
  </si>
  <si>
    <t>甘宏珮</t>
  </si>
  <si>
    <t>謝蓓虹</t>
  </si>
  <si>
    <t>鄭怡嵩</t>
  </si>
  <si>
    <t>甘方中</t>
  </si>
  <si>
    <t>陳國泰</t>
  </si>
  <si>
    <t>陸玲鈺</t>
  </si>
  <si>
    <t>馬玉琦</t>
  </si>
  <si>
    <t>俞佩珍</t>
  </si>
  <si>
    <t>許燕珠</t>
  </si>
  <si>
    <t>張誠正</t>
  </si>
  <si>
    <t>王茱麗</t>
  </si>
  <si>
    <t>伍中怡</t>
  </si>
  <si>
    <t>王右成</t>
  </si>
  <si>
    <t>陳小曼</t>
  </si>
  <si>
    <t>幸佛玲</t>
  </si>
  <si>
    <t>楊嘉弘</t>
  </si>
  <si>
    <t>謝雪卿</t>
  </si>
  <si>
    <t>張小珍</t>
  </si>
  <si>
    <t>蕭黛麗</t>
  </si>
  <si>
    <t>王秀帷</t>
  </si>
  <si>
    <t>謝良璧</t>
  </si>
  <si>
    <t>陳麗華</t>
  </si>
  <si>
    <t>周琇琳</t>
  </si>
  <si>
    <t>宋祖堯</t>
  </si>
  <si>
    <t>何葆慈</t>
  </si>
  <si>
    <t>楊素玉</t>
  </si>
  <si>
    <t>翁韻華</t>
  </si>
  <si>
    <t>葉脩平</t>
  </si>
  <si>
    <t>林芳芝</t>
  </si>
  <si>
    <t>祖國鼎</t>
  </si>
  <si>
    <t>宋玄樂</t>
  </si>
  <si>
    <t>龔治國</t>
  </si>
  <si>
    <t>黃曉勻</t>
  </si>
  <si>
    <t>孫辰明</t>
  </si>
  <si>
    <t>龔仁懿</t>
  </si>
  <si>
    <t>吳美華</t>
  </si>
  <si>
    <t>鮑玉祥</t>
  </si>
  <si>
    <t>黃大成</t>
  </si>
  <si>
    <t>沈潔仙</t>
  </si>
  <si>
    <t>陳力欣</t>
  </si>
  <si>
    <t>王靜媛</t>
  </si>
  <si>
    <t>王衛國</t>
  </si>
  <si>
    <t>陳建中</t>
  </si>
  <si>
    <t>張慧增</t>
  </si>
  <si>
    <t>陳雪華</t>
  </si>
  <si>
    <t>李天山</t>
  </si>
  <si>
    <t>宿玉華</t>
  </si>
  <si>
    <t>陳瑞憲</t>
  </si>
  <si>
    <t>謝智玲</t>
  </si>
  <si>
    <t>楊幼玲</t>
  </si>
  <si>
    <t>徐家園</t>
  </si>
  <si>
    <t>鄧映梅</t>
  </si>
  <si>
    <t>葛樹敏</t>
  </si>
  <si>
    <t>王夢梅</t>
  </si>
  <si>
    <t>黃安娜</t>
  </si>
  <si>
    <t>聯絡人</t>
  </si>
  <si>
    <t>有聯絡</t>
  </si>
  <si>
    <t>R (Will Attend - Registered)</t>
  </si>
  <si>
    <t>Y (Will Attend-Not Registered)</t>
  </si>
  <si>
    <t>Total:</t>
  </si>
  <si>
    <t>TOTAL:</t>
  </si>
  <si>
    <t>Note:</t>
  </si>
  <si>
    <t>Contact Status:</t>
  </si>
  <si>
    <t>聯絡人數</t>
  </si>
  <si>
    <t>歿</t>
  </si>
  <si>
    <t>Total 聯絡人數</t>
  </si>
  <si>
    <t>總人數</t>
  </si>
  <si>
    <t>聯絡率 %</t>
  </si>
  <si>
    <t>失聯率 %</t>
  </si>
  <si>
    <t>于大奎</t>
  </si>
  <si>
    <t>2453</t>
  </si>
  <si>
    <t>12456</t>
  </si>
  <si>
    <t>譚小文</t>
  </si>
  <si>
    <t>衡玉英</t>
  </si>
  <si>
    <t>雷威遠</t>
  </si>
  <si>
    <t>胡林森</t>
  </si>
  <si>
    <t>周其順</t>
  </si>
  <si>
    <t>吳質彬</t>
  </si>
  <si>
    <t>韓安琪</t>
  </si>
  <si>
    <t>小學序</t>
  </si>
  <si>
    <t>初中序</t>
  </si>
  <si>
    <t>Name</t>
  </si>
  <si>
    <t>周宛蒂(周晶如)</t>
  </si>
  <si>
    <t>章　立</t>
  </si>
  <si>
    <t>吳　瑩</t>
  </si>
  <si>
    <t>張學海</t>
  </si>
  <si>
    <t>程　純</t>
  </si>
  <si>
    <t>翁埈禮</t>
  </si>
  <si>
    <t>黃逸昇</t>
  </si>
  <si>
    <t>齊德俊</t>
  </si>
  <si>
    <t>簡　瓊</t>
  </si>
  <si>
    <t>魯振榮</t>
  </si>
  <si>
    <t>何　方</t>
  </si>
  <si>
    <t>湯　浩</t>
  </si>
  <si>
    <t>陳㵀慶</t>
  </si>
  <si>
    <t>呂士濂</t>
  </si>
  <si>
    <t>徐　欣</t>
  </si>
  <si>
    <t>鮑鼎元(鮑玉祥)</t>
  </si>
  <si>
    <t>鮑　鼎</t>
  </si>
  <si>
    <t>鮑　敦</t>
  </si>
  <si>
    <t>金　喬</t>
  </si>
  <si>
    <t>閻　初</t>
  </si>
  <si>
    <t>程　寧</t>
  </si>
  <si>
    <t>石　同</t>
  </si>
  <si>
    <t>胡　靖</t>
  </si>
  <si>
    <t>俞　婓</t>
  </si>
  <si>
    <t xml:space="preserve">林　莉 </t>
  </si>
  <si>
    <t>張　意</t>
  </si>
  <si>
    <t>熊　皓</t>
  </si>
  <si>
    <t>李　蕾</t>
  </si>
  <si>
    <t>鄭　雰</t>
  </si>
  <si>
    <t>周　匜</t>
  </si>
  <si>
    <t>楊　蕾</t>
  </si>
  <si>
    <t>張　援</t>
  </si>
  <si>
    <t>陳　芹</t>
  </si>
  <si>
    <t>栗　明</t>
  </si>
  <si>
    <t>陳　亮</t>
  </si>
  <si>
    <t>陳　浩</t>
  </si>
  <si>
    <t>蔡　拯</t>
  </si>
  <si>
    <t>袁　康</t>
  </si>
  <si>
    <t>邊　浩</t>
  </si>
  <si>
    <t>郭　雋</t>
  </si>
  <si>
    <t>李　固</t>
  </si>
  <si>
    <t>李　琪</t>
  </si>
  <si>
    <t>陳　台</t>
  </si>
  <si>
    <t>潘　凰</t>
  </si>
  <si>
    <t>蘇　紅</t>
  </si>
  <si>
    <t>袁　寧</t>
  </si>
  <si>
    <t>朱　荔</t>
  </si>
  <si>
    <t>沈　重</t>
  </si>
  <si>
    <t>楊　桓</t>
  </si>
  <si>
    <t>張　栽</t>
  </si>
  <si>
    <t>宋海天(宋嗣祥)</t>
  </si>
  <si>
    <t xml:space="preserve">2. Please visit 四年級部落格 at http://blog.sina.com.tw/grade4/　or  http://www.4thgrader.net/vault/files/02Grade4Index.htm   for more details. </t>
  </si>
  <si>
    <t>鄭凱云(鄭淳云)</t>
  </si>
  <si>
    <t>D</t>
  </si>
  <si>
    <t>R</t>
  </si>
  <si>
    <t>俞　斐</t>
  </si>
  <si>
    <t>王馥明</t>
  </si>
  <si>
    <t>眷屬</t>
  </si>
  <si>
    <t>楊　斐</t>
  </si>
  <si>
    <t>重複</t>
  </si>
  <si>
    <t>何中瑋</t>
  </si>
  <si>
    <t>王耀華</t>
  </si>
  <si>
    <t>R</t>
  </si>
  <si>
    <t>顧仲斌</t>
  </si>
  <si>
    <t>曹　原</t>
  </si>
  <si>
    <t>黃曉剛</t>
  </si>
  <si>
    <t>孫以德</t>
  </si>
  <si>
    <t>王宇音</t>
  </si>
  <si>
    <t>衡玉英</t>
  </si>
  <si>
    <t>合計</t>
  </si>
  <si>
    <t>忠</t>
  </si>
  <si>
    <t>孝</t>
  </si>
  <si>
    <t>仁</t>
  </si>
  <si>
    <t>愛</t>
  </si>
  <si>
    <t>信</t>
  </si>
  <si>
    <t>義</t>
  </si>
  <si>
    <t>望</t>
  </si>
  <si>
    <t>智</t>
  </si>
  <si>
    <t>勇</t>
  </si>
  <si>
    <t>復中</t>
  </si>
  <si>
    <t>羅澤陽老師</t>
  </si>
  <si>
    <t>復興</t>
  </si>
  <si>
    <t>再興</t>
  </si>
  <si>
    <t>女師附小</t>
  </si>
  <si>
    <t>復小信</t>
  </si>
  <si>
    <t>已繳</t>
  </si>
  <si>
    <r>
      <rPr>
        <sz val="12"/>
        <rFont val="新細明體"/>
        <family val="1"/>
      </rPr>
      <t>張憶里</t>
    </r>
  </si>
  <si>
    <r>
      <rPr>
        <sz val="12"/>
        <rFont val="新細明體"/>
        <family val="1"/>
      </rPr>
      <t>鮑　鼎</t>
    </r>
  </si>
  <si>
    <t>衛理</t>
  </si>
  <si>
    <t>聖心</t>
  </si>
  <si>
    <t>禮</t>
  </si>
  <si>
    <t>大華</t>
  </si>
  <si>
    <t>賢</t>
  </si>
  <si>
    <t>張韶燕</t>
  </si>
  <si>
    <t>乙</t>
  </si>
  <si>
    <r>
      <rPr>
        <sz val="12"/>
        <rFont val="新細明體"/>
        <family val="1"/>
      </rPr>
      <t>再興</t>
    </r>
  </si>
  <si>
    <r>
      <rPr>
        <sz val="12"/>
        <rFont val="新細明體"/>
        <family val="1"/>
      </rPr>
      <t>丙</t>
    </r>
  </si>
  <si>
    <r>
      <rPr>
        <sz val="12"/>
        <rFont val="新細明體"/>
        <family val="1"/>
      </rPr>
      <t>復興</t>
    </r>
  </si>
  <si>
    <r>
      <rPr>
        <sz val="12"/>
        <rFont val="新細明體"/>
        <family val="1"/>
      </rPr>
      <t>望</t>
    </r>
  </si>
  <si>
    <r>
      <rPr>
        <sz val="12"/>
        <rFont val="新細明體"/>
        <family val="1"/>
      </rPr>
      <t>復興</t>
    </r>
  </si>
  <si>
    <r>
      <rPr>
        <sz val="12"/>
        <rFont val="新細明體"/>
        <family val="1"/>
      </rPr>
      <t>義</t>
    </r>
  </si>
  <si>
    <r>
      <rPr>
        <sz val="12"/>
        <rFont val="新細明體"/>
        <family val="1"/>
      </rPr>
      <t>再興</t>
    </r>
  </si>
  <si>
    <r>
      <rPr>
        <sz val="12"/>
        <rFont val="新細明體"/>
        <family val="1"/>
      </rPr>
      <t>信</t>
    </r>
  </si>
  <si>
    <r>
      <rPr>
        <sz val="12"/>
        <rFont val="新細明體"/>
        <family val="1"/>
      </rPr>
      <t>仁</t>
    </r>
  </si>
  <si>
    <r>
      <rPr>
        <sz val="12"/>
        <rFont val="新細明體"/>
        <family val="1"/>
      </rPr>
      <t>勇</t>
    </r>
  </si>
  <si>
    <r>
      <rPr>
        <sz val="12"/>
        <rFont val="新細明體"/>
        <family val="1"/>
      </rPr>
      <t>仁</t>
    </r>
  </si>
  <si>
    <r>
      <rPr>
        <sz val="12"/>
        <rFont val="新細明體"/>
        <family val="1"/>
      </rPr>
      <t>愛</t>
    </r>
  </si>
  <si>
    <r>
      <rPr>
        <sz val="12"/>
        <rFont val="新細明體"/>
        <family val="1"/>
      </rPr>
      <t>胡　靖</t>
    </r>
  </si>
  <si>
    <r>
      <rPr>
        <sz val="12"/>
        <rFont val="新細明體"/>
        <family val="1"/>
      </rPr>
      <t>袁　康</t>
    </r>
  </si>
  <si>
    <r>
      <rPr>
        <sz val="12"/>
        <rFont val="新細明體"/>
        <family val="1"/>
      </rPr>
      <t>勇</t>
    </r>
  </si>
  <si>
    <r>
      <rPr>
        <sz val="12"/>
        <rFont val="新細明體"/>
        <family val="1"/>
      </rPr>
      <t>孝</t>
    </r>
  </si>
  <si>
    <r>
      <rPr>
        <sz val="12"/>
        <rFont val="新細明體"/>
        <family val="1"/>
      </rPr>
      <t>信</t>
    </r>
  </si>
  <si>
    <t>姓名</t>
  </si>
  <si>
    <t>共 9 人 × @1500元</t>
  </si>
  <si>
    <t>林莉</t>
  </si>
  <si>
    <t>張恩碩</t>
  </si>
  <si>
    <t>胡羡平 6/29 3670</t>
  </si>
  <si>
    <t>復中勇</t>
  </si>
  <si>
    <t>陳㵀慶/ 通知匯款</t>
  </si>
  <si>
    <t>丁立騰/ 通知匯款</t>
  </si>
  <si>
    <t>共 12 人 × @1500元</t>
  </si>
  <si>
    <t>合計</t>
  </si>
  <si>
    <t>眷屬</t>
  </si>
  <si>
    <t>老師</t>
  </si>
  <si>
    <t>1.一般桌菜1萬起，此為復興50專案配菜8,000元，不能再低。</t>
  </si>
  <si>
    <t>2.不收開瓶費，果汁暢飲每桌300元。</t>
  </si>
  <si>
    <t>3.紅酒另向熟悉酒商訂購，一桌2瓶650元，因為採酒商逕送現場逕收回，依實際使用瓶數計費之方式，是否要多準備紅酒而多喝超出預算，請大會公決。</t>
  </si>
  <si>
    <t>以上每桌成本 (8,300*1.1) +650＝9,780元</t>
  </si>
  <si>
    <t>復小孝</t>
  </si>
  <si>
    <t>復中信</t>
  </si>
  <si>
    <t>OK</t>
  </si>
  <si>
    <t>忠</t>
  </si>
  <si>
    <t>孝</t>
  </si>
  <si>
    <t>仁</t>
  </si>
  <si>
    <t>愛</t>
  </si>
  <si>
    <t>信</t>
  </si>
  <si>
    <t>義</t>
  </si>
  <si>
    <t>望</t>
  </si>
  <si>
    <t>智</t>
  </si>
  <si>
    <t>勇</t>
  </si>
  <si>
    <t>印寶蓉老師</t>
  </si>
  <si>
    <t>張憶里</t>
  </si>
  <si>
    <r>
      <rPr>
        <sz val="12"/>
        <rFont val="新細明體"/>
        <family val="1"/>
      </rPr>
      <t>眷屬</t>
    </r>
  </si>
  <si>
    <t>未繳</t>
  </si>
  <si>
    <r>
      <rPr>
        <sz val="12"/>
        <rFont val="新細明體"/>
        <family val="1"/>
      </rPr>
      <t>復興</t>
    </r>
  </si>
  <si>
    <r>
      <rPr>
        <sz val="12"/>
        <rFont val="新細明體"/>
        <family val="1"/>
      </rPr>
      <t>忠</t>
    </r>
  </si>
  <si>
    <r>
      <rPr>
        <sz val="12"/>
        <rFont val="新細明體"/>
        <family val="1"/>
      </rPr>
      <t>望</t>
    </r>
  </si>
  <si>
    <r>
      <rPr>
        <sz val="12"/>
        <rFont val="新細明體"/>
        <family val="1"/>
      </rPr>
      <t>余啟賢</t>
    </r>
  </si>
  <si>
    <r>
      <rPr>
        <sz val="12"/>
        <rFont val="新細明體"/>
        <family val="1"/>
      </rPr>
      <t>復興</t>
    </r>
  </si>
  <si>
    <r>
      <rPr>
        <sz val="12"/>
        <rFont val="新細明體"/>
        <family val="1"/>
      </rPr>
      <t>信</t>
    </r>
  </si>
  <si>
    <r>
      <rPr>
        <sz val="12"/>
        <rFont val="新細明體"/>
        <family val="1"/>
      </rPr>
      <t>仁</t>
    </r>
  </si>
  <si>
    <r>
      <rPr>
        <sz val="12"/>
        <rFont val="新細明體"/>
        <family val="1"/>
      </rPr>
      <t>余紹逖</t>
    </r>
  </si>
  <si>
    <r>
      <rPr>
        <sz val="12"/>
        <rFont val="新細明體"/>
        <family val="1"/>
      </rPr>
      <t>仁</t>
    </r>
  </si>
  <si>
    <r>
      <rPr>
        <sz val="12"/>
        <rFont val="新細明體"/>
        <family val="1"/>
      </rPr>
      <t>愛</t>
    </r>
  </si>
  <si>
    <r>
      <rPr>
        <sz val="12"/>
        <rFont val="新細明體"/>
        <family val="1"/>
      </rPr>
      <t>望</t>
    </r>
  </si>
  <si>
    <r>
      <rPr>
        <sz val="12"/>
        <rFont val="新細明體"/>
        <family val="1"/>
      </rPr>
      <t>林威廷</t>
    </r>
  </si>
  <si>
    <r>
      <rPr>
        <sz val="12"/>
        <rFont val="新細明體"/>
        <family val="1"/>
      </rPr>
      <t>孝</t>
    </r>
  </si>
  <si>
    <r>
      <rPr>
        <sz val="12"/>
        <rFont val="新細明體"/>
        <family val="1"/>
      </rPr>
      <t>胡承堯</t>
    </r>
  </si>
  <si>
    <r>
      <rPr>
        <sz val="12"/>
        <rFont val="新細明體"/>
        <family val="1"/>
      </rPr>
      <t>馬紹宏</t>
    </r>
  </si>
  <si>
    <r>
      <rPr>
        <sz val="12"/>
        <rFont val="新細明體"/>
        <family val="1"/>
      </rPr>
      <t>高群超</t>
    </r>
  </si>
  <si>
    <r>
      <rPr>
        <sz val="12"/>
        <rFont val="新細明體"/>
        <family val="1"/>
      </rPr>
      <t>張明輝</t>
    </r>
  </si>
  <si>
    <r>
      <rPr>
        <sz val="12"/>
        <rFont val="新細明體"/>
        <family val="1"/>
      </rPr>
      <t>永樂</t>
    </r>
  </si>
  <si>
    <r>
      <rPr>
        <sz val="12"/>
        <rFont val="新細明體"/>
        <family val="1"/>
      </rPr>
      <t>張振遠</t>
    </r>
  </si>
  <si>
    <r>
      <rPr>
        <sz val="12"/>
        <rFont val="新細明體"/>
        <family val="1"/>
      </rPr>
      <t>彭滂沱</t>
    </r>
  </si>
  <si>
    <r>
      <rPr>
        <sz val="12"/>
        <rFont val="新細明體"/>
        <family val="1"/>
      </rPr>
      <t>勇</t>
    </r>
  </si>
  <si>
    <r>
      <rPr>
        <sz val="12"/>
        <rFont val="新細明體"/>
        <family val="1"/>
      </rPr>
      <t>劉長祐</t>
    </r>
  </si>
  <si>
    <r>
      <rPr>
        <sz val="12"/>
        <rFont val="新細明體"/>
        <family val="1"/>
      </rPr>
      <t>潘扶適</t>
    </r>
  </si>
  <si>
    <r>
      <rPr>
        <sz val="12"/>
        <rFont val="新細明體"/>
        <family val="1"/>
      </rPr>
      <t>長安</t>
    </r>
  </si>
  <si>
    <r>
      <rPr>
        <sz val="12"/>
        <rFont val="新細明體"/>
        <family val="1"/>
      </rPr>
      <t>蘇慧瑜</t>
    </r>
  </si>
  <si>
    <r>
      <rPr>
        <sz val="12"/>
        <rFont val="新細明體"/>
        <family val="1"/>
      </rPr>
      <t>祖國鼎</t>
    </r>
  </si>
  <si>
    <r>
      <rPr>
        <sz val="12"/>
        <rFont val="新細明體"/>
        <family val="1"/>
      </rPr>
      <t>新民</t>
    </r>
  </si>
  <si>
    <r>
      <rPr>
        <sz val="12"/>
        <rFont val="新細明體"/>
        <family val="1"/>
      </rPr>
      <t>孝</t>
    </r>
  </si>
  <si>
    <r>
      <rPr>
        <sz val="12"/>
        <rFont val="新細明體"/>
        <family val="1"/>
      </rPr>
      <t>義</t>
    </r>
  </si>
  <si>
    <t>時間</t>
  </si>
  <si>
    <t>地點</t>
  </si>
  <si>
    <t>主持：</t>
  </si>
  <si>
    <t>分鐘</t>
  </si>
  <si>
    <t>B1 視聽教室</t>
  </si>
  <si>
    <t>18:15 - 18:20</t>
  </si>
  <si>
    <t>總召致辭、介紹整晚流程、老師、工作團隊、班聯絡人</t>
  </si>
  <si>
    <t>唱到名字者在座位上起立，接受致謝</t>
  </si>
  <si>
    <t>左右二佈幕持續播放網頁內容</t>
  </si>
  <si>
    <t>主持人張憶里</t>
  </si>
  <si>
    <t>18:20 - 18:30</t>
  </si>
  <si>
    <t>在座位上唱幼稚園、小學、初中校歌各二遍並錄影</t>
  </si>
  <si>
    <t>請攝影師到舞台上錄影</t>
  </si>
  <si>
    <t>前左右三佈幕播放校歌歌詞</t>
  </si>
  <si>
    <t>依張聖得指揮播放校歌伴唱帶</t>
  </si>
  <si>
    <t>攝影師用林莉照相機分三段錄影，活動後林莉負責放上Youtube</t>
  </si>
  <si>
    <t>北一女</t>
  </si>
  <si>
    <t>建中</t>
  </si>
  <si>
    <t>中山(翁韻華)</t>
  </si>
  <si>
    <t>附中(俞立庸)</t>
  </si>
  <si>
    <t>台大(謝智玲)</t>
  </si>
  <si>
    <t>18:30 - 20:30</t>
  </si>
  <si>
    <t>第一階段用餐到甜點前一道</t>
  </si>
  <si>
    <t>出席人數最多的班級壓軸</t>
  </si>
  <si>
    <t>復中班級團拍</t>
  </si>
  <si>
    <t>各班同學上台表演說唱笑</t>
  </si>
  <si>
    <t>衛理女中(劉和卿)</t>
  </si>
  <si>
    <t>階梯大合照</t>
  </si>
  <si>
    <t>林　莉</t>
  </si>
  <si>
    <t>Ｘ</t>
  </si>
  <si>
    <t>小仁</t>
  </si>
  <si>
    <t>中望勇</t>
  </si>
  <si>
    <t>小愛</t>
  </si>
  <si>
    <r>
      <rPr>
        <sz val="12"/>
        <rFont val="新細明體"/>
        <family val="1"/>
      </rPr>
      <t>小義</t>
    </r>
  </si>
  <si>
    <r>
      <rPr>
        <sz val="12"/>
        <rFont val="新細明體"/>
        <family val="1"/>
      </rPr>
      <t>小仁</t>
    </r>
  </si>
  <si>
    <r>
      <rPr>
        <sz val="12"/>
        <rFont val="新細明體"/>
        <family val="1"/>
      </rPr>
      <t>小忠</t>
    </r>
  </si>
  <si>
    <r>
      <rPr>
        <sz val="10"/>
        <rFont val="細明體"/>
        <family val="3"/>
      </rPr>
      <t>小仁</t>
    </r>
    <r>
      <rPr>
        <sz val="10"/>
        <color indexed="10"/>
        <rFont val="細明體"/>
        <family val="3"/>
      </rPr>
      <t>中仁望</t>
    </r>
  </si>
  <si>
    <r>
      <rPr>
        <sz val="10"/>
        <rFont val="新細明體"/>
        <family val="1"/>
      </rPr>
      <t>小孝愛</t>
    </r>
    <r>
      <rPr>
        <sz val="10"/>
        <color indexed="10"/>
        <rFont val="新細明體"/>
        <family val="1"/>
      </rPr>
      <t>中信</t>
    </r>
  </si>
  <si>
    <r>
      <rPr>
        <sz val="12"/>
        <rFont val="新細明體"/>
        <family val="1"/>
      </rPr>
      <t>小信</t>
    </r>
  </si>
  <si>
    <r>
      <rPr>
        <sz val="12"/>
        <rFont val="新細明體"/>
        <family val="1"/>
      </rPr>
      <t>小孝</t>
    </r>
  </si>
  <si>
    <r>
      <rPr>
        <sz val="12"/>
        <rFont val="新細明體"/>
        <family val="1"/>
      </rPr>
      <t>小愛</t>
    </r>
  </si>
  <si>
    <r>
      <t>6.</t>
    </r>
    <r>
      <rPr>
        <sz val="12"/>
        <rFont val="新細明體"/>
        <family val="1"/>
      </rPr>
      <t>去與純外面考進唸初中的各班桌子配對湊足</t>
    </r>
    <r>
      <rPr>
        <sz val="12"/>
        <rFont val="Times New Roman"/>
        <family val="1"/>
      </rPr>
      <t>10</t>
    </r>
    <r>
      <rPr>
        <sz val="12"/>
        <rFont val="新細明體"/>
        <family val="1"/>
      </rPr>
      <t>人。</t>
    </r>
  </si>
  <si>
    <r>
      <t>5.</t>
    </r>
    <r>
      <rPr>
        <sz val="12"/>
        <rFont val="新細明體"/>
        <family val="1"/>
      </rPr>
      <t>復小畢業，直升復中。</t>
    </r>
  </si>
  <si>
    <r>
      <t>4.</t>
    </r>
    <r>
      <rPr>
        <sz val="12"/>
        <rFont val="新細明體"/>
        <family val="1"/>
      </rPr>
      <t>復小畢業，直升初中，攜帶眷屬。</t>
    </r>
  </si>
  <si>
    <r>
      <t>3.</t>
    </r>
    <r>
      <rPr>
        <sz val="12"/>
        <rFont val="新細明體"/>
        <family val="1"/>
      </rPr>
      <t>只讀復小，但提前離校。</t>
    </r>
  </si>
  <si>
    <r>
      <t>2.</t>
    </r>
    <r>
      <rPr>
        <sz val="12"/>
        <rFont val="新細明體"/>
        <family val="1"/>
      </rPr>
      <t>只讀復小，又攜眷屬。</t>
    </r>
  </si>
  <si>
    <r>
      <t>1.</t>
    </r>
    <r>
      <rPr>
        <sz val="12"/>
        <rFont val="新細明體"/>
        <family val="1"/>
      </rPr>
      <t>只讀復小，且畢業。</t>
    </r>
  </si>
  <si>
    <r>
      <rPr>
        <sz val="12"/>
        <rFont val="新細明體"/>
        <family val="1"/>
      </rPr>
      <t>我建議以復小各班為基準，再依下列原則順序排列</t>
    </r>
    <r>
      <rPr>
        <sz val="12"/>
        <rFont val="Times New Roman"/>
        <family val="1"/>
      </rPr>
      <t>:</t>
    </r>
  </si>
  <si>
    <r>
      <rPr>
        <sz val="12"/>
        <rFont val="新細明體"/>
        <family val="1"/>
      </rPr>
      <t>只是各班人數不是那麼剛好都</t>
    </r>
    <r>
      <rPr>
        <sz val="12"/>
        <rFont val="Times New Roman"/>
        <family val="1"/>
      </rPr>
      <t>10</t>
    </r>
    <r>
      <rPr>
        <sz val="12"/>
        <rFont val="新細明體"/>
        <family val="1"/>
      </rPr>
      <t>個人或</t>
    </r>
    <r>
      <rPr>
        <sz val="12"/>
        <rFont val="Times New Roman"/>
        <family val="1"/>
      </rPr>
      <t>20</t>
    </r>
    <r>
      <rPr>
        <sz val="12"/>
        <rFont val="新細明體"/>
        <family val="1"/>
      </rPr>
      <t>個人。</t>
    </r>
  </si>
  <si>
    <r>
      <rPr>
        <sz val="12"/>
        <rFont val="新細明體"/>
        <family val="1"/>
      </rPr>
      <t>關於座位安排，配合先以復小為單位上台介紹，我建議晚餐初始的座位應該先以復小同班排在同一桌。</t>
    </r>
  </si>
  <si>
    <t>時間無法配合</t>
  </si>
  <si>
    <t>中山</t>
  </si>
  <si>
    <r>
      <t>時間</t>
    </r>
    <r>
      <rPr>
        <b/>
        <sz val="14"/>
        <color indexed="10"/>
        <rFont val="新細明體"/>
        <family val="1"/>
      </rPr>
      <t xml:space="preserve">：2019/11/8 星期五 14:00 - 17:00 </t>
    </r>
  </si>
  <si>
    <r>
      <t>地點</t>
    </r>
    <r>
      <rPr>
        <b/>
        <sz val="14"/>
        <color indexed="8"/>
        <rFont val="新細明體"/>
        <family val="1"/>
      </rPr>
      <t>：復興中小學 - 台北市大安區敦化南路一段262號</t>
    </r>
  </si>
  <si>
    <r>
      <t>活動</t>
    </r>
    <r>
      <rPr>
        <b/>
        <sz val="14"/>
        <color indexed="8"/>
        <rFont val="新細明體"/>
        <family val="1"/>
      </rPr>
      <t>：回母校參訪</t>
    </r>
  </si>
  <si>
    <t>活動項目</t>
  </si>
  <si>
    <t>主事者</t>
  </si>
  <si>
    <t>歡迎校友</t>
  </si>
  <si>
    <t>全體校友</t>
  </si>
  <si>
    <t>復興中小學校門口集合</t>
  </si>
  <si>
    <t>張憶里準備手提電腦和連結線協助放映。請復興讓我們8日前到視聽教室測試網路頻寬、影像解析度和音效。</t>
  </si>
  <si>
    <t>報名網頁，請有興趣同學盡速報名，顯現復興校友的凝聚力。</t>
  </si>
  <si>
    <t>https://docs.google.com/forms/d/e/1FAIpQLSfD_IhbbRae1gNdixvlAsu4IaZFArg-3qNYhgIJOt52EzK-Rw/viewform</t>
  </si>
  <si>
    <t>請透過email及Line及微信轉發貴班同學。</t>
  </si>
  <si>
    <t>小</t>
  </si>
  <si>
    <t>中</t>
  </si>
  <si>
    <t>李心書</t>
  </si>
  <si>
    <t>素</t>
  </si>
  <si>
    <t>桌5</t>
  </si>
  <si>
    <t>桌7</t>
  </si>
  <si>
    <t>桌10</t>
  </si>
  <si>
    <r>
      <t>桌</t>
    </r>
    <r>
      <rPr>
        <sz val="10"/>
        <color indexed="8"/>
        <rFont val="Arial"/>
        <family val="2"/>
      </rPr>
      <t>15</t>
    </r>
  </si>
  <si>
    <t>小忠</t>
  </si>
  <si>
    <t>小義</t>
  </si>
  <si>
    <t>中愛智</t>
  </si>
  <si>
    <r>
      <rPr>
        <sz val="12"/>
        <rFont val="新細明體"/>
        <family val="1"/>
      </rPr>
      <t>主</t>
    </r>
  </si>
  <si>
    <t>師長小愛</t>
  </si>
  <si>
    <r>
      <rPr>
        <sz val="12"/>
        <color indexed="10"/>
        <rFont val="新細明體"/>
        <family val="1"/>
      </rPr>
      <t>中信</t>
    </r>
  </si>
  <si>
    <t>M</t>
  </si>
  <si>
    <t>李福華</t>
  </si>
  <si>
    <t>·</t>
  </si>
  <si>
    <t>復小義</t>
  </si>
  <si>
    <t>復中望</t>
  </si>
  <si>
    <t xml:space="preserve"> </t>
  </si>
  <si>
    <t>復小忠</t>
  </si>
  <si>
    <t>老師</t>
  </si>
  <si>
    <t>陳　浩</t>
  </si>
  <si>
    <t>復中愛</t>
  </si>
  <si>
    <t>復中智</t>
  </si>
  <si>
    <t>張家宜</t>
  </si>
  <si>
    <t>賴仲偉</t>
  </si>
  <si>
    <t>黃玉華</t>
  </si>
  <si>
    <t>咸靜玲</t>
  </si>
  <si>
    <r>
      <rPr>
        <sz val="12"/>
        <rFont val="新細明體"/>
        <family val="1"/>
      </rPr>
      <t>俞筱廎</t>
    </r>
  </si>
  <si>
    <t>黃安娜</t>
  </si>
  <si>
    <t>蔡麗英老師</t>
  </si>
  <si>
    <t>林芳芝</t>
  </si>
  <si>
    <t>董筱翠</t>
  </si>
  <si>
    <t>69忠</t>
  </si>
  <si>
    <t>69孝</t>
  </si>
  <si>
    <t>69仁</t>
  </si>
  <si>
    <t>69愛</t>
  </si>
  <si>
    <t>69信</t>
  </si>
  <si>
    <t>69義</t>
  </si>
  <si>
    <t>72信</t>
  </si>
  <si>
    <t>72望</t>
  </si>
  <si>
    <t>72愛</t>
  </si>
  <si>
    <t>72智</t>
  </si>
  <si>
    <t>72仁</t>
  </si>
  <si>
    <t>72勇</t>
  </si>
  <si>
    <t>再興高中(王南雷)</t>
  </si>
  <si>
    <t>攝影師在內場</t>
  </si>
  <si>
    <t>台北的天空歌詞</t>
  </si>
  <si>
    <t>伴唱帶</t>
  </si>
  <si>
    <t>張聖得指揮，王南雷、陳浩領唱</t>
  </si>
  <si>
    <r>
      <t>11</t>
    </r>
    <r>
      <rPr>
        <sz val="12"/>
        <rFont val="細明體"/>
        <family val="3"/>
      </rPr>
      <t>月</t>
    </r>
  </si>
  <si>
    <t>R (Will Attend)</t>
  </si>
  <si>
    <t>重複：同是69復小72復中畢業</t>
  </si>
  <si>
    <t>值年校友</t>
  </si>
  <si>
    <t>黃方明</t>
  </si>
  <si>
    <t>小</t>
  </si>
  <si>
    <t>雙</t>
  </si>
  <si>
    <t>中</t>
  </si>
  <si>
    <t>雙</t>
  </si>
  <si>
    <t>學妹</t>
  </si>
  <si>
    <t>貴賓</t>
  </si>
  <si>
    <t>照相：專業照相師(免)</t>
  </si>
  <si>
    <t>14:00 - 14:10</t>
  </si>
  <si>
    <t>室外走動(含拍照)1小時視聽教室2小時詢問給學校35分鐘致詞及簡介是否足夠。</t>
  </si>
  <si>
    <t>張聖得指揮，王南雷領唱</t>
  </si>
  <si>
    <t>明天會更好三首合唱曲</t>
  </si>
  <si>
    <t>仁愛</t>
  </si>
  <si>
    <t>新民</t>
  </si>
  <si>
    <t>張　栽</t>
  </si>
  <si>
    <t>林昌佑</t>
  </si>
  <si>
    <t>育才</t>
  </si>
  <si>
    <t>林　莉</t>
  </si>
  <si>
    <t>童蓓蒂</t>
  </si>
  <si>
    <t>出國</t>
  </si>
  <si>
    <t>德</t>
  </si>
  <si>
    <t>國語實小</t>
  </si>
  <si>
    <t>丙</t>
  </si>
  <si>
    <t>永樂</t>
  </si>
  <si>
    <t>大龍</t>
  </si>
  <si>
    <t>蓬萊</t>
  </si>
  <si>
    <t>NA</t>
  </si>
  <si>
    <t>西門</t>
  </si>
  <si>
    <t>總計</t>
  </si>
  <si>
    <t>計數 - 姓名</t>
  </si>
  <si>
    <t>繳費</t>
  </si>
  <si>
    <t>已繳</t>
  </si>
  <si>
    <t>未繳</t>
  </si>
  <si>
    <t>名牌</t>
  </si>
  <si>
    <t>待決</t>
  </si>
  <si>
    <t>貴賓</t>
  </si>
  <si>
    <r>
      <t>龍雲冰</t>
    </r>
    <r>
      <rPr>
        <sz val="12"/>
        <color indexed="10"/>
        <rFont val="新細明體"/>
        <family val="1"/>
      </rPr>
      <t>*</t>
    </r>
  </si>
  <si>
    <r>
      <t>簡秀齡</t>
    </r>
    <r>
      <rPr>
        <sz val="12"/>
        <color indexed="10"/>
        <rFont val="新細明體"/>
        <family val="1"/>
      </rPr>
      <t>*</t>
    </r>
  </si>
  <si>
    <r>
      <t>馬陽明</t>
    </r>
    <r>
      <rPr>
        <sz val="12"/>
        <color indexed="10"/>
        <rFont val="新細明體"/>
        <family val="1"/>
      </rPr>
      <t>*</t>
    </r>
  </si>
  <si>
    <t>待決</t>
  </si>
  <si>
    <t>陳國泰</t>
  </si>
  <si>
    <t>楊怡辰</t>
  </si>
  <si>
    <t>王怡心</t>
  </si>
  <si>
    <t>段孝勤</t>
  </si>
  <si>
    <t>高英聰</t>
  </si>
  <si>
    <t>于人瑞</t>
  </si>
  <si>
    <t>高繼祖</t>
  </si>
  <si>
    <t>劉森賢</t>
  </si>
  <si>
    <t>詹益仁</t>
  </si>
  <si>
    <t>王勳聖</t>
  </si>
  <si>
    <t>母校現況介紹</t>
  </si>
  <si>
    <t>校方</t>
  </si>
  <si>
    <t>回顧大銀幕下的童年雙歸燕 ( 第一段 ) ( 第二段 ) ( 第三段 ) ( 第四段 ) ( 部落格 )</t>
  </si>
  <si>
    <t xml:space="preserve">投影片與全體校友 </t>
  </si>
  <si>
    <t>陳浩說明</t>
  </si>
  <si>
    <t>陳浩</t>
  </si>
  <si>
    <t>15:30 - 16:00</t>
  </si>
  <si>
    <t>大合照</t>
  </si>
  <si>
    <t xml:space="preserve">校方與全體校友 </t>
  </si>
  <si>
    <r>
      <rPr>
        <sz val="12"/>
        <color indexed="10"/>
        <rFont val="新細明體"/>
        <family val="1"/>
      </rPr>
      <t>1F</t>
    </r>
    <r>
      <rPr>
        <sz val="12"/>
        <rFont val="新細明體"/>
        <family val="1"/>
      </rPr>
      <t xml:space="preserve"> 幼兒園教室前小花園</t>
    </r>
  </si>
  <si>
    <t>攝影師</t>
  </si>
  <si>
    <t>陳㵀慶</t>
  </si>
  <si>
    <t>16:00 - 17:00</t>
  </si>
  <si>
    <r>
      <rPr>
        <sz val="12"/>
        <color indexed="10"/>
        <rFont val="新細明體"/>
        <family val="1"/>
      </rPr>
      <t>8F</t>
    </r>
    <r>
      <rPr>
        <sz val="12"/>
        <rFont val="新細明體"/>
        <family val="1"/>
      </rPr>
      <t xml:space="preserve"> 校史館、國學館、圖書館、美術教室、音樂教室
</t>
    </r>
    <r>
      <rPr>
        <sz val="12"/>
        <color indexed="10"/>
        <rFont val="新細明體"/>
        <family val="1"/>
      </rPr>
      <t>4F</t>
    </r>
    <r>
      <rPr>
        <sz val="12"/>
        <rFont val="新細明體"/>
        <family val="1"/>
      </rPr>
      <t xml:space="preserve"> (5.6號電梯)雲端教室
</t>
    </r>
    <r>
      <rPr>
        <sz val="12"/>
        <color indexed="10"/>
        <rFont val="新細明體"/>
        <family val="1"/>
      </rPr>
      <t>3F</t>
    </r>
    <r>
      <rPr>
        <sz val="12"/>
        <rFont val="新細明體"/>
        <family val="1"/>
      </rPr>
      <t xml:space="preserve"> 數位中心、小學電腦教室、小學圖書館
</t>
    </r>
    <r>
      <rPr>
        <sz val="12"/>
        <color indexed="10"/>
        <rFont val="新細明體"/>
        <family val="1"/>
      </rPr>
      <t>B3</t>
    </r>
    <r>
      <rPr>
        <sz val="12"/>
        <rFont val="新細明體"/>
        <family val="1"/>
      </rPr>
      <t xml:space="preserve"> (5.6號電梯)健康生活館(游泳池、水療池、體能訓練室、健康中心)、大禮堂(1.2號電梯)
</t>
    </r>
  </si>
  <si>
    <t>需要導覽押隊志工、導引遲到同學何去何從志工</t>
  </si>
  <si>
    <t>學校建議14：00~16：00視聽教室16：00~17：00室外走動校友希望14：00~15：00室外走動15：00~17：00視聽教室</t>
  </si>
  <si>
    <t>原因（1）國內校友不參觀學校（2）天色愈亮拍照效果愈好（3） 校友五十年沒見，希望能先走走聊聊，不馬上被限制在窄小的視聽教室裡兩小時動彈不得。</t>
  </si>
  <si>
    <t>歡送校友</t>
  </si>
  <si>
    <t>校方與全體校友</t>
  </si>
  <si>
    <t>校門口</t>
  </si>
  <si>
    <r>
      <t>時間</t>
    </r>
    <r>
      <rPr>
        <b/>
        <sz val="14"/>
        <color indexed="10"/>
        <rFont val="新細明體"/>
        <family val="1"/>
      </rPr>
      <t xml:space="preserve">：2019/11/8 星期五 17:30 - 22:00 </t>
    </r>
  </si>
  <si>
    <r>
      <t>活動</t>
    </r>
    <r>
      <rPr>
        <b/>
        <sz val="14"/>
        <color indexed="8"/>
        <rFont val="新細明體"/>
        <family val="1"/>
      </rPr>
      <t>：餐宴與團拍</t>
    </r>
  </si>
  <si>
    <t>照相：專業照相師</t>
  </si>
  <si>
    <t>活動項目/主舞台</t>
  </si>
  <si>
    <t>說明</t>
  </si>
  <si>
    <t>三投影佈幕</t>
  </si>
  <si>
    <t>背景歌曲</t>
  </si>
  <si>
    <t>廳外拍照區</t>
  </si>
  <si>
    <t>負責人</t>
  </si>
  <si>
    <t>17:30 - 18:15</t>
  </si>
  <si>
    <r>
      <t>回校活動結束後直接走過去</t>
    </r>
    <r>
      <rPr>
        <sz val="12"/>
        <color indexed="8"/>
        <rFont val="新細明體"/>
        <family val="1"/>
      </rPr>
      <t>。230 公尺走 4分鐘，</t>
    </r>
    <r>
      <rPr>
        <sz val="12"/>
        <rFont val="新細明體"/>
        <family val="1"/>
      </rPr>
      <t>如不走路可坐車</t>
    </r>
    <r>
      <rPr>
        <sz val="12"/>
        <color indexed="8"/>
        <rFont val="新細明體"/>
        <family val="1"/>
      </rPr>
      <t>。專屬停車場在後面巷子，論次計價，一次100元。</t>
    </r>
  </si>
  <si>
    <t>前左右三佈幕持續播放網頁內容</t>
  </si>
  <si>
    <t>持續播放</t>
  </si>
  <si>
    <t>報到：簽到，領號碼牌，寫姓名交攝影師拍獨照，憑號碼領紀念品及名牌，查桌次，入席</t>
  </si>
  <si>
    <t>5大圖輸出、簽到表、名牌、桌次表+團拍表+出席名單A4，每桌二張、報到桌上桌次表A3二張、桌牌、紀念品(復小、復中校徽塑膠片磁鐵)</t>
  </si>
  <si>
    <r>
      <t>USB to HDMI 轉換器張憶里負責、名牌、套子、吊帶、團拍牌林莉負責，</t>
    </r>
    <r>
      <rPr>
        <sz val="12"/>
        <color indexed="10"/>
        <rFont val="新細明體"/>
        <family val="1"/>
      </rPr>
      <t>攝影師在外場。</t>
    </r>
    <r>
      <rPr>
        <sz val="12"/>
        <rFont val="新細明體"/>
        <family val="1"/>
      </rPr>
      <t>(1)舞台背板750*250cm(2)拍照背板 350*250cm(3)另一個拍照背板 550*250cm(4)復興50報到處立牌160*60cm(5)2018年用的360cm x 175cm  2800元，如果要包括現場裝，加1000元。</t>
    </r>
  </si>
  <si>
    <r>
      <t>服務生幫每人分菜</t>
    </r>
    <r>
      <rPr>
        <sz val="12"/>
        <color indexed="8"/>
        <rFont val="新細明體"/>
        <family val="1"/>
      </rPr>
      <t>。20:30 桌菜打包</t>
    </r>
  </si>
  <si>
    <t>18:30 - 18:40</t>
  </si>
  <si>
    <t>上菜，開始用餐  海外校友上台合唱兼團拍</t>
  </si>
  <si>
    <t>18:40 - 19:00</t>
  </si>
  <si>
    <t>持續播放</t>
  </si>
  <si>
    <t>Hallelujah(童蓓蒂)</t>
  </si>
  <si>
    <t>攝影師在外場</t>
  </si>
  <si>
    <t>景美()</t>
  </si>
  <si>
    <t>成功(葉建華)</t>
  </si>
  <si>
    <t>19:00 - 19:40</t>
  </si>
  <si>
    <t>19:00 - 19:30</t>
  </si>
  <si>
    <t>林莉負責外場團拍</t>
  </si>
  <si>
    <t>再興初中(張聖得)</t>
  </si>
  <si>
    <t>復中合照</t>
  </si>
  <si>
    <t>大華初中(陳景宗)</t>
  </si>
  <si>
    <t>19:40 - 20:20</t>
  </si>
  <si>
    <t>復小班級團拍</t>
  </si>
  <si>
    <t>19:40 - 20:30</t>
  </si>
  <si>
    <t>女師附小(張世澤)</t>
  </si>
  <si>
    <t>張學海/賴仲偉攝影</t>
  </si>
  <si>
    <t>新民小學(吳質彬)</t>
  </si>
  <si>
    <t>復小合照</t>
  </si>
  <si>
    <t>再興小學(成夢明)</t>
  </si>
  <si>
    <t>20:20 - 20:30</t>
  </si>
  <si>
    <t>復幼合照</t>
  </si>
  <si>
    <t>中山國小(黃安娜)</t>
  </si>
  <si>
    <t>20:30 - 21:30</t>
  </si>
  <si>
    <t>第二階段用餐</t>
  </si>
  <si>
    <r>
      <t>大風吹，自行取食</t>
    </r>
    <r>
      <rPr>
        <sz val="12"/>
        <color indexed="8"/>
        <rFont val="新細明體"/>
        <family val="1"/>
      </rPr>
      <t>。</t>
    </r>
    <r>
      <rPr>
        <sz val="12"/>
        <rFont val="新細明體"/>
        <family val="1"/>
      </rPr>
      <t>甜點飲料自助Bar</t>
    </r>
  </si>
  <si>
    <t>20:30 - 21:45</t>
  </si>
  <si>
    <t>老友新交、轉檯、敘舊</t>
  </si>
  <si>
    <t>小四忠(童蓓蒂)</t>
  </si>
  <si>
    <t>主持人黃方明、陳亮</t>
  </si>
  <si>
    <r>
      <t>小四孝</t>
    </r>
    <r>
      <rPr>
        <sz val="12"/>
        <color indexed="10"/>
        <rFont val="新細明體"/>
        <family val="1"/>
      </rPr>
      <t>(???)</t>
    </r>
  </si>
  <si>
    <t>小四仁(林　莉)</t>
  </si>
  <si>
    <t>小四愛(張憶里)</t>
  </si>
  <si>
    <t>攝影師在內場</t>
  </si>
  <si>
    <t>小四信(應天平)</t>
  </si>
  <si>
    <r>
      <t>中一信望</t>
    </r>
    <r>
      <rPr>
        <sz val="12"/>
        <color indexed="10"/>
        <rFont val="新細明體"/>
        <family val="1"/>
      </rPr>
      <t>(???)</t>
    </r>
  </si>
  <si>
    <r>
      <t>中一仁勇毅</t>
    </r>
    <r>
      <rPr>
        <sz val="12"/>
        <color indexed="10"/>
        <rFont val="新細明體"/>
        <family val="1"/>
      </rPr>
      <t>(???)</t>
    </r>
  </si>
  <si>
    <t>童年、歡樂年華、</t>
  </si>
  <si>
    <t>成功高中(葉建華)</t>
  </si>
  <si>
    <t>復中落跑(宋利雨)</t>
  </si>
  <si>
    <t>復興幼稚園</t>
  </si>
  <si>
    <t>21:45 - 21:55</t>
  </si>
  <si>
    <t>網頁介紹，表揚網頁簡介貢獻排名，回收名牌吊帶</t>
  </si>
  <si>
    <t>活動後照片上傳雲端</t>
  </si>
  <si>
    <t>21:55 - 22:00</t>
  </si>
  <si>
    <r>
      <t>22:00 結束</t>
    </r>
    <r>
      <rPr>
        <sz val="12"/>
        <color indexed="8"/>
        <rFont val="新細明體"/>
        <family val="1"/>
      </rPr>
      <t>，各自續攤。</t>
    </r>
  </si>
  <si>
    <r>
      <t>時間</t>
    </r>
    <r>
      <rPr>
        <b/>
        <sz val="14"/>
        <color indexed="10"/>
        <rFont val="新細明體"/>
        <family val="1"/>
      </rPr>
      <t xml:space="preserve">：2019/11/10 星期日 11:30 - 14:00 </t>
    </r>
  </si>
  <si>
    <r>
      <t>地點</t>
    </r>
    <r>
      <rPr>
        <b/>
        <sz val="14"/>
        <color indexed="8"/>
        <rFont val="新細明體"/>
        <family val="1"/>
      </rPr>
      <t>：公務人力發展中心福華國際文教會館一樓怡園自助餐  台北市大安區新生南路三段30號 有地下停車場</t>
    </r>
  </si>
  <si>
    <t>電話： 02-7712-2323 x 2110</t>
  </si>
  <si>
    <r>
      <t>活動</t>
    </r>
    <r>
      <rPr>
        <b/>
        <sz val="14"/>
        <color indexed="8"/>
        <rFont val="新細明體"/>
        <family val="1"/>
      </rPr>
      <t>：第1~6屆復興初中老師聚餐，校友插花</t>
    </r>
  </si>
  <si>
    <t>確認出席</t>
  </si>
  <si>
    <t>待確認老師</t>
  </si>
  <si>
    <t>蔡益助老師（不克出席）</t>
  </si>
  <si>
    <t>劉鎮洲老師</t>
  </si>
  <si>
    <t>賴秀鳳老師（不克出席）</t>
  </si>
  <si>
    <t>陳菱英老師</t>
  </si>
  <si>
    <t>符玉秋老師（不克出席）</t>
  </si>
  <si>
    <t>俞筱廎/ 胡家華 (son)</t>
  </si>
  <si>
    <t>盧筑桃老師</t>
  </si>
  <si>
    <t>陸劍芬老師（不克出席）</t>
  </si>
  <si>
    <t>楊國雄老師</t>
  </si>
  <si>
    <t>劉　偉主任（不克出席）</t>
  </si>
  <si>
    <t>高英聰夫人</t>
  </si>
  <si>
    <t>楊俊川老師</t>
  </si>
  <si>
    <t>溫元春老師（不克出席）</t>
  </si>
  <si>
    <t>曾憲芬</t>
  </si>
  <si>
    <t>楊懿麗</t>
  </si>
  <si>
    <t>曾麗華老師</t>
  </si>
  <si>
    <t>蔣莫愁老師</t>
  </si>
  <si>
    <t>洪子惠老師</t>
  </si>
  <si>
    <t>趙立志主任</t>
  </si>
  <si>
    <t>趙夫人</t>
  </si>
  <si>
    <r>
      <t>時間</t>
    </r>
    <r>
      <rPr>
        <b/>
        <sz val="14"/>
        <color indexed="10"/>
        <rFont val="新細明體"/>
        <family val="1"/>
      </rPr>
      <t xml:space="preserve">：2019/11/12 星期二 12:00 - 14:00 </t>
    </r>
  </si>
  <si>
    <r>
      <t>地點</t>
    </r>
    <r>
      <rPr>
        <b/>
        <sz val="14"/>
        <color indexed="8"/>
        <rFont val="新細明體"/>
        <family val="1"/>
      </rPr>
      <t>：悅上海餐廳  台北市大安區敦化南路2段57號，有代客停車</t>
    </r>
  </si>
  <si>
    <r>
      <t>活動</t>
    </r>
    <r>
      <rPr>
        <b/>
        <sz val="14"/>
        <color indexed="8"/>
        <rFont val="新細明體"/>
        <family val="1"/>
      </rPr>
      <t>：復興中小學退休離職老師聚餐，校友插花</t>
    </r>
  </si>
  <si>
    <t>三位回國的老師橫跨老中兩代，趙立志校長在復興服務較久，認識的人必多。</t>
  </si>
  <si>
    <t>出席老師名單11月公佈</t>
  </si>
  <si>
    <r>
      <t>時間</t>
    </r>
    <r>
      <rPr>
        <b/>
        <sz val="14"/>
        <color indexed="10"/>
        <rFont val="新細明體"/>
        <family val="1"/>
      </rPr>
      <t xml:space="preserve">：2019/11/15 星期五 16:00 - 17:30 </t>
    </r>
  </si>
  <si>
    <r>
      <t>地點</t>
    </r>
    <r>
      <rPr>
        <b/>
        <sz val="14"/>
        <color indexed="8"/>
        <rFont val="新細明體"/>
        <family val="1"/>
      </rPr>
      <t>：台灣大學綜合體育館三樓國際會議廳，台北市大安區，有地下停車場</t>
    </r>
  </si>
  <si>
    <r>
      <t>活動</t>
    </r>
    <r>
      <rPr>
        <b/>
        <sz val="14"/>
        <color indexed="8"/>
        <rFont val="新細明體"/>
        <family val="1"/>
      </rPr>
      <t>：同屆各小學初中高中聚會，免費，請報名以便統計人數準備茶點</t>
    </r>
  </si>
  <si>
    <t>昔日校徽認購統計</t>
  </si>
  <si>
    <t>https://docs.google.com/forms/d/e/1FAIpQLSd69fjjhhmw6eOWSKVTirl8v4rS-MgRHY2ktdaAbQIDlSa2Sw/viewform?usp=sf_link</t>
  </si>
  <si>
    <t>臺大三五重聚這次不用名牌套，合併列印加掛繩，雙面厚紙一張7元（不含掛繩），影印店搞定（包括名牌打洞），掛繩回收。</t>
  </si>
  <si>
    <t>掛繩回收，但不用塞名牌套，也不用回收名牌套，省很多人力。不論是否使用套子，名牌完成後尺寸9.5x13.0 cm</t>
  </si>
  <si>
    <t xml:space="preserve">名牌經手人：林莉提供報名列印檔案資料、設計人提供設計底圖、公關公司透過word合併列印功能全部名牌準備好，轉PDF檔給影印店, </t>
  </si>
  <si>
    <t>亞肯影印店, 電話27351772, 在復興南路二段, 台大後門, 請檔案作好, 1983的紀越錦幫我們給影印店比較好</t>
  </si>
  <si>
    <t>復興中小學同學會需要150個 ，政大40重聚估計300個。</t>
  </si>
  <si>
    <t>其實1983的紀越錦都很晚才交出, 例如前3天, 因為在1983的紀越錦家附近, 多年配合, 和他們很熟,我們可在活動前1周左右透過1983的紀越錦送給影印店。</t>
  </si>
  <si>
    <t>校園背板檔案連結如下：</t>
  </si>
  <si>
    <t>https://drive.google.com/open?id=1d9-mmDg_rO4_TK4irkJwjZGAE4KNvCfR</t>
  </si>
  <si>
    <t>請使用photoshop打開檔案</t>
  </si>
  <si>
    <t>袁　寧</t>
  </si>
  <si>
    <t>實體360x175公分, 保力龍珍珠板，沒用架子, 天花板要可以掛的，可用鐵絲或繩子掛或黏貼.</t>
  </si>
  <si>
    <t>我們有一個大圖輸出360x175公分, 保力龍珍珠板，沒架子, 請問大廳進口處右手邊天花板是否可用鐵絲或繩子掛或黏貼？</t>
  </si>
  <si>
    <t>春申舞臺199長*675寬*35高，舞台後方高270公分*寬1000公分左右，背板貼平牆面即可(不能以傷害壁紙的膠)，投影布幕放下不會被背板擋住</t>
  </si>
  <si>
    <t>大廳進口處右手邊的畫架拿掉之後的掛勾，如同一般住家掛畫的勾子。</t>
  </si>
  <si>
    <t>保麗龍珍珠板怕太輕可能掛不住，可以用黏貼的方式(以不傷害壁紙的膠)，黏貼上注意一下就可以了</t>
  </si>
  <si>
    <t>何景頤</t>
  </si>
  <si>
    <t>鍾維德</t>
  </si>
  <si>
    <t>李崇智</t>
  </si>
  <si>
    <t>羅曉餘</t>
  </si>
  <si>
    <t>俞立庸</t>
  </si>
  <si>
    <r>
      <t>李鵬遠</t>
    </r>
    <r>
      <rPr>
        <sz val="12"/>
        <rFont val="Times New Roman"/>
        <family val="1"/>
      </rPr>
      <t>(</t>
    </r>
    <r>
      <rPr>
        <sz val="12"/>
        <rFont val="新細明體"/>
        <family val="1"/>
      </rPr>
      <t>李大鵬</t>
    </r>
    <r>
      <rPr>
        <sz val="12"/>
        <rFont val="Times New Roman"/>
        <family val="1"/>
      </rPr>
      <t>)</t>
    </r>
  </si>
  <si>
    <t>張晶潔</t>
  </si>
  <si>
    <t>朱蓓青</t>
  </si>
  <si>
    <t>甄一諤</t>
  </si>
  <si>
    <r>
      <t>羅卉華</t>
    </r>
    <r>
      <rPr>
        <sz val="12"/>
        <color indexed="10"/>
        <rFont val="新細明體"/>
        <family val="1"/>
      </rPr>
      <t>*</t>
    </r>
  </si>
  <si>
    <t>王相民</t>
  </si>
  <si>
    <r>
      <t>俞惠琪</t>
    </r>
    <r>
      <rPr>
        <sz val="12"/>
        <color indexed="10"/>
        <rFont val="新細明體"/>
        <family val="1"/>
      </rPr>
      <t>*</t>
    </r>
  </si>
  <si>
    <r>
      <t>丁</t>
    </r>
    <r>
      <rPr>
        <sz val="12"/>
        <color indexed="10"/>
        <rFont val="新細明體"/>
        <family val="1"/>
      </rPr>
      <t>強</t>
    </r>
    <r>
      <rPr>
        <sz val="12"/>
        <rFont val="新細明體"/>
        <family val="1"/>
      </rPr>
      <t>恩</t>
    </r>
  </si>
  <si>
    <r>
      <t>Tracy</t>
    </r>
    <r>
      <rPr>
        <sz val="12"/>
        <color indexed="10"/>
        <rFont val="新細明體"/>
        <family val="1"/>
      </rPr>
      <t>*</t>
    </r>
  </si>
  <si>
    <t>張聖得</t>
  </si>
  <si>
    <t>陳　台</t>
  </si>
  <si>
    <t>沈潔仙</t>
  </si>
  <si>
    <t>謝智玲</t>
  </si>
  <si>
    <r>
      <t>羅澤陽老師</t>
    </r>
    <r>
      <rPr>
        <sz val="12"/>
        <color indexed="10"/>
        <rFont val="新細明體"/>
        <family val="1"/>
      </rPr>
      <t>*</t>
    </r>
  </si>
  <si>
    <t>孫魯正</t>
  </si>
  <si>
    <r>
      <t>連素芬</t>
    </r>
    <r>
      <rPr>
        <sz val="12"/>
        <color indexed="10"/>
        <rFont val="新細明體"/>
        <family val="1"/>
      </rPr>
      <t>*</t>
    </r>
  </si>
  <si>
    <t>楊　桓</t>
  </si>
  <si>
    <r>
      <t>司徒念</t>
    </r>
    <r>
      <rPr>
        <sz val="12"/>
        <rFont val="新細明體"/>
        <family val="1"/>
      </rPr>
      <t>萱</t>
    </r>
  </si>
  <si>
    <t>李一帆</t>
  </si>
  <si>
    <t>張學海</t>
  </si>
  <si>
    <t>白斌傑</t>
  </si>
  <si>
    <t>陳中和</t>
  </si>
  <si>
    <t>陳永弘</t>
  </si>
  <si>
    <t>張中平</t>
  </si>
  <si>
    <t>陳宜文</t>
  </si>
  <si>
    <r>
      <t>蔣本澎</t>
    </r>
    <r>
      <rPr>
        <sz val="12"/>
        <color indexed="10"/>
        <rFont val="新細明體"/>
        <family val="1"/>
      </rPr>
      <t>*</t>
    </r>
  </si>
  <si>
    <t>朱　荔</t>
  </si>
  <si>
    <t>魯振榮</t>
  </si>
  <si>
    <t>張心揚</t>
  </si>
  <si>
    <t>吳孝三</t>
  </si>
  <si>
    <t>復興</t>
  </si>
  <si>
    <t>和</t>
  </si>
  <si>
    <t>孫蕊華</t>
  </si>
  <si>
    <t>張大鈞</t>
  </si>
  <si>
    <t>張世澤</t>
  </si>
  <si>
    <t>莫華榕</t>
  </si>
  <si>
    <t>陳嘉生</t>
  </si>
  <si>
    <t>葉建華</t>
  </si>
  <si>
    <t>吳質彬</t>
  </si>
  <si>
    <t>新民</t>
  </si>
  <si>
    <t>謝伶彥</t>
  </si>
  <si>
    <t>孟憲偉</t>
  </si>
  <si>
    <t>成夢明</t>
  </si>
  <si>
    <r>
      <rPr>
        <sz val="12"/>
        <rFont val="新細明體"/>
        <family val="1"/>
      </rPr>
      <t>陳作範</t>
    </r>
  </si>
  <si>
    <r>
      <rPr>
        <sz val="12"/>
        <rFont val="新細明體"/>
        <family val="1"/>
      </rPr>
      <t>邵作俊</t>
    </r>
  </si>
  <si>
    <t>呂士濂</t>
  </si>
  <si>
    <t>女師附小</t>
  </si>
  <si>
    <r>
      <rPr>
        <sz val="12"/>
        <rFont val="新細明體"/>
        <family val="1"/>
      </rPr>
      <t>江光悅</t>
    </r>
  </si>
  <si>
    <r>
      <rPr>
        <sz val="12"/>
        <rFont val="新細明體"/>
        <family val="1"/>
      </rPr>
      <t>陳力欣</t>
    </r>
  </si>
  <si>
    <r>
      <rPr>
        <sz val="12"/>
        <rFont val="新細明體"/>
        <family val="1"/>
      </rPr>
      <t>女師附小</t>
    </r>
  </si>
  <si>
    <t>賴聖勳</t>
  </si>
  <si>
    <t>蔡麗英</t>
  </si>
  <si>
    <r>
      <rPr>
        <sz val="12"/>
        <rFont val="新細明體"/>
        <family val="1"/>
      </rPr>
      <t>李中毅</t>
    </r>
  </si>
  <si>
    <t>胡家華</t>
  </si>
  <si>
    <r>
      <rPr>
        <sz val="12"/>
        <rFont val="新細明體"/>
        <family val="1"/>
      </rPr>
      <t>宋利雨</t>
    </r>
  </si>
  <si>
    <t>曾文毅</t>
  </si>
  <si>
    <r>
      <rPr>
        <sz val="12"/>
        <rFont val="新細明體"/>
        <family val="1"/>
      </rPr>
      <t>楊孟霖</t>
    </r>
  </si>
  <si>
    <t>鄭綿綿</t>
  </si>
  <si>
    <r>
      <rPr>
        <sz val="12"/>
        <rFont val="新細明體"/>
        <family val="1"/>
      </rPr>
      <t>李世鳴</t>
    </r>
  </si>
  <si>
    <r>
      <rPr>
        <sz val="12"/>
        <rFont val="新細明體"/>
        <family val="1"/>
      </rPr>
      <t>曾憲芬</t>
    </r>
  </si>
  <si>
    <r>
      <rPr>
        <sz val="12"/>
        <rFont val="新細明體"/>
        <family val="1"/>
      </rPr>
      <t>盧本中</t>
    </r>
  </si>
  <si>
    <r>
      <rPr>
        <sz val="12"/>
        <rFont val="新細明體"/>
        <family val="1"/>
      </rPr>
      <t>勇</t>
    </r>
  </si>
  <si>
    <t>宋利玲</t>
  </si>
  <si>
    <t>紙張用圖釘訂</t>
  </si>
  <si>
    <t>大致上兩張A3放一起，沒問題</t>
  </si>
  <si>
    <t>王相民夫人俞惠琪</t>
  </si>
  <si>
    <t>賴仲偉夫人黃玉華</t>
  </si>
  <si>
    <t>王南雷夫人龍雲冰</t>
  </si>
  <si>
    <t>伍中怡</t>
  </si>
  <si>
    <t>宋利雨妹妹宋利玲</t>
  </si>
  <si>
    <t>陳宜文先生蔣本澎</t>
  </si>
  <si>
    <t>唐文聰夫人連素芬</t>
  </si>
  <si>
    <t>江景蟾</t>
  </si>
  <si>
    <r>
      <rPr>
        <sz val="10"/>
        <color indexed="36"/>
        <rFont val="細明體"/>
        <family val="3"/>
      </rPr>
      <t>楊克家夫人張韶燕</t>
    </r>
  </si>
  <si>
    <t>桌8</t>
  </si>
  <si>
    <t>桌11</t>
  </si>
  <si>
    <t>張憶里夫人孫淑真</t>
  </si>
  <si>
    <t>吳維君</t>
  </si>
  <si>
    <t>素食2套支出</t>
  </si>
  <si>
    <r>
      <t xml:space="preserve">1969/72 </t>
    </r>
    <r>
      <rPr>
        <b/>
        <sz val="14"/>
        <rFont val="細明體"/>
        <family val="3"/>
      </rPr>
      <t>復興</t>
    </r>
    <r>
      <rPr>
        <b/>
        <sz val="14"/>
        <rFont val="Arial"/>
        <family val="2"/>
      </rPr>
      <t xml:space="preserve"> 11/08/19 Reunion Registration Status</t>
    </r>
  </si>
  <si>
    <t>姓名</t>
  </si>
  <si>
    <t>聯絡</t>
  </si>
  <si>
    <r>
      <t>11</t>
    </r>
    <r>
      <rPr>
        <b/>
        <sz val="12"/>
        <rFont val="細明體"/>
        <family val="3"/>
      </rPr>
      <t>月</t>
    </r>
    <r>
      <rPr>
        <b/>
        <sz val="12"/>
        <rFont val="Arial"/>
        <family val="2"/>
      </rPr>
      <t>8</t>
    </r>
    <r>
      <rPr>
        <b/>
        <sz val="12"/>
        <rFont val="細明體"/>
        <family val="3"/>
      </rPr>
      <t>日</t>
    </r>
  </si>
  <si>
    <r>
      <rPr>
        <b/>
        <sz val="12"/>
        <rFont val="細明體"/>
        <family val="3"/>
      </rPr>
      <t>小</t>
    </r>
    <r>
      <rPr>
        <b/>
        <sz val="12"/>
        <rFont val="Arial"/>
        <family val="2"/>
      </rPr>
      <t>12</t>
    </r>
  </si>
  <si>
    <r>
      <rPr>
        <b/>
        <sz val="12"/>
        <rFont val="細明體"/>
        <family val="3"/>
      </rPr>
      <t>小</t>
    </r>
    <r>
      <rPr>
        <b/>
        <sz val="12"/>
        <rFont val="Arial"/>
        <family val="2"/>
      </rPr>
      <t>34</t>
    </r>
  </si>
  <si>
    <r>
      <rPr>
        <b/>
        <sz val="12"/>
        <rFont val="細明體"/>
        <family val="3"/>
      </rPr>
      <t>小</t>
    </r>
    <r>
      <rPr>
        <b/>
        <sz val="12"/>
        <rFont val="Arial"/>
        <family val="2"/>
      </rPr>
      <t>56</t>
    </r>
  </si>
  <si>
    <t>初一</t>
  </si>
  <si>
    <t>初二</t>
  </si>
  <si>
    <t>初三</t>
  </si>
  <si>
    <t>Social</t>
  </si>
  <si>
    <t>周求德</t>
  </si>
  <si>
    <t>復小仁</t>
  </si>
  <si>
    <t>復小愛</t>
  </si>
  <si>
    <t>長安</t>
  </si>
  <si>
    <t>再興</t>
  </si>
  <si>
    <t>孫淑真</t>
  </si>
  <si>
    <t>泛雅清點識別證及吊繩數量和各式尺寸如下～</t>
  </si>
  <si>
    <t>紅色吊繩：1927</t>
  </si>
  <si>
    <t>識別證數量/尺寸：</t>
  </si>
  <si>
    <t>A：617 個/ 9.2X12.7(H)CM</t>
  </si>
  <si>
    <t>B：422 個/ 9.3*12.3(H)CM</t>
  </si>
  <si>
    <t>C：216個 / 8.3*11.4(H)CM</t>
  </si>
  <si>
    <t>D：90 個/ 9.3*12.5(H)CM</t>
  </si>
  <si>
    <t>E：2個</t>
  </si>
  <si>
    <t>不堪使用：58個</t>
  </si>
  <si>
    <t>長安</t>
  </si>
  <si>
    <t>Y</t>
  </si>
  <si>
    <t>周其順</t>
  </si>
  <si>
    <t>馬蕙芬</t>
  </si>
  <si>
    <t>07/02/05 Reunion Status:</t>
  </si>
  <si>
    <t>M (May Attend)</t>
  </si>
  <si>
    <r>
      <rPr>
        <b/>
        <sz val="12"/>
        <color indexed="10"/>
        <rFont val="細明體"/>
        <family val="3"/>
      </rPr>
      <t>官網：</t>
    </r>
    <r>
      <rPr>
        <b/>
        <sz val="12"/>
        <color indexed="10"/>
        <rFont val="Arial"/>
        <family val="2"/>
      </rPr>
      <t>4thgrader.net/fu-hsing/69/reunion</t>
    </r>
  </si>
  <si>
    <t>小學聯絡人數</t>
  </si>
  <si>
    <t>中學聯絡人數</t>
  </si>
  <si>
    <t>復小中重複</t>
  </si>
  <si>
    <t>不重複合計</t>
  </si>
  <si>
    <t>先小學</t>
  </si>
  <si>
    <r>
      <t>08</t>
    </r>
    <r>
      <rPr>
        <sz val="12"/>
        <rFont val="細明體"/>
        <family val="3"/>
      </rPr>
      <t>日</t>
    </r>
  </si>
  <si>
    <t>R+M</t>
  </si>
  <si>
    <t>人數</t>
  </si>
  <si>
    <t>復中仁</t>
  </si>
  <si>
    <t>復中勇</t>
  </si>
  <si>
    <t>扣重複</t>
  </si>
  <si>
    <t>變動</t>
  </si>
  <si>
    <t>投影+麥克風</t>
  </si>
  <si>
    <t>電腦操作員</t>
  </si>
  <si>
    <t>大圖輸出2</t>
  </si>
  <si>
    <t xml:space="preserve">陳　亮 </t>
  </si>
  <si>
    <t>復小磁鐵</t>
  </si>
  <si>
    <t>名牌</t>
  </si>
  <si>
    <r>
      <t>張恩碩</t>
    </r>
    <r>
      <rPr>
        <sz val="12"/>
        <rFont val="Times New Roman"/>
        <family val="1"/>
      </rPr>
      <t>(</t>
    </r>
    <r>
      <rPr>
        <sz val="12"/>
        <rFont val="新細明體"/>
        <family val="1"/>
      </rPr>
      <t>張不凡</t>
    </r>
    <r>
      <rPr>
        <sz val="12"/>
        <rFont val="Times New Roman"/>
        <family val="1"/>
      </rPr>
      <t>)</t>
    </r>
  </si>
  <si>
    <t>陳　亮</t>
  </si>
  <si>
    <t>郝海晏</t>
  </si>
  <si>
    <t>108/07/01</t>
  </si>
  <si>
    <t>元大銀</t>
  </si>
  <si>
    <t>張憶里/ 通知匯款</t>
  </si>
  <si>
    <t>陳欽常</t>
  </si>
  <si>
    <t>繳費</t>
  </si>
  <si>
    <t>小學年</t>
  </si>
  <si>
    <t>小學</t>
  </si>
  <si>
    <t>小學班</t>
  </si>
  <si>
    <t>初中年</t>
  </si>
  <si>
    <t>初中</t>
  </si>
  <si>
    <t>初中班</t>
  </si>
  <si>
    <r>
      <t>聶達</t>
    </r>
    <r>
      <rPr>
        <sz val="12"/>
        <rFont val="新細明體"/>
        <family val="1"/>
      </rPr>
      <t>穠</t>
    </r>
  </si>
  <si>
    <t>每一個名牌設計底圖 10.5x14.0cm ，完成尺寸9.5x13.0 cm 上下左右各留.5cm出血裁切。套子比完成尺寸9.5x13.0 cm還大一點</t>
  </si>
  <si>
    <t>請參考1983的紀越錦完成的檔案, 大小都已設好, 影印店會印好切好再打孔, 這個大小1張A4（29.7x21）可印4個名牌（14x2，10.5x2）</t>
  </si>
  <si>
    <t>尺寸：360x175公分</t>
  </si>
  <si>
    <t>將屆數都去掉，以後每年都可以用。重做連同掛4000元。</t>
  </si>
  <si>
    <t>14:10 - 14:30</t>
  </si>
  <si>
    <t>14:30 - 15:00</t>
  </si>
  <si>
    <t>遠距視訊連線 (Zoom Meeting ID: 891-152-9256 )周田田, 魏鼎新, 龔治國, 張敬文, 朱再華, 趙念宗, 王中興, 陶威棣, 裴天龍</t>
  </si>
  <si>
    <t>15:00 - 15:10</t>
  </si>
  <si>
    <t>15:10 - 15:30</t>
  </si>
  <si>
    <t xml:space="preserve">校友視頻分享：龔友誠    慕春基    李為平    蔡明興    邊浩 (2:25:40)  章果立    王守正    張振澤    曾文毅    陳瑞憲   </t>
  </si>
  <si>
    <t>參觀教學示範及校園(從8樓逐層往下)</t>
  </si>
  <si>
    <t>祖國鼎</t>
  </si>
  <si>
    <t>Ｘ</t>
  </si>
  <si>
    <t>勇</t>
  </si>
  <si>
    <t>仁</t>
  </si>
  <si>
    <t>信</t>
  </si>
  <si>
    <t>中</t>
  </si>
  <si>
    <t>小</t>
  </si>
  <si>
    <r>
      <t>小仁</t>
    </r>
    <r>
      <rPr>
        <sz val="10"/>
        <color indexed="10"/>
        <rFont val="新細明體"/>
        <family val="1"/>
      </rPr>
      <t>中仁望</t>
    </r>
  </si>
  <si>
    <t>仁</t>
  </si>
  <si>
    <t>愛</t>
  </si>
  <si>
    <t>愛</t>
  </si>
  <si>
    <t>智</t>
  </si>
  <si>
    <t>望</t>
  </si>
  <si>
    <r>
      <t>69</t>
    </r>
    <r>
      <rPr>
        <sz val="10"/>
        <rFont val="細明體"/>
        <family val="3"/>
      </rPr>
      <t>復小或</t>
    </r>
    <r>
      <rPr>
        <sz val="10"/>
        <rFont val="Arial"/>
        <family val="2"/>
      </rPr>
      <t>72</t>
    </r>
    <r>
      <rPr>
        <sz val="10"/>
        <rFont val="細明體"/>
        <family val="3"/>
      </rPr>
      <t>復中</t>
    </r>
    <r>
      <rPr>
        <sz val="10"/>
        <rFont val="Arial"/>
        <family val="2"/>
      </rPr>
      <t>only</t>
    </r>
  </si>
  <si>
    <t>舞</t>
  </si>
  <si>
    <t>台</t>
  </si>
  <si>
    <t>10人未繳費，有可能取消</t>
  </si>
  <si>
    <r>
      <t>69</t>
    </r>
    <r>
      <rPr>
        <sz val="10"/>
        <color indexed="10"/>
        <rFont val="細明體"/>
        <family val="3"/>
      </rPr>
      <t>復小＆</t>
    </r>
    <r>
      <rPr>
        <sz val="10"/>
        <color indexed="10"/>
        <rFont val="Arial"/>
        <family val="2"/>
      </rPr>
      <t>72</t>
    </r>
    <r>
      <rPr>
        <sz val="10"/>
        <color indexed="10"/>
        <rFont val="細明體"/>
        <family val="3"/>
      </rPr>
      <t>復中</t>
    </r>
  </si>
  <si>
    <r>
      <t>152</t>
    </r>
    <r>
      <rPr>
        <sz val="10"/>
        <rFont val="細明體"/>
        <family val="3"/>
      </rPr>
      <t>人，尚有</t>
    </r>
    <r>
      <rPr>
        <sz val="10"/>
        <rFont val="Arial"/>
        <family val="2"/>
      </rPr>
      <t>0</t>
    </r>
    <r>
      <rPr>
        <sz val="10"/>
        <rFont val="細明體"/>
        <family val="3"/>
      </rPr>
      <t>空位</t>
    </r>
  </si>
  <si>
    <t>桌2</t>
  </si>
  <si>
    <t>主桌</t>
  </si>
  <si>
    <t>桌13</t>
  </si>
  <si>
    <t>小愛</t>
  </si>
  <si>
    <t>師長小愛</t>
  </si>
  <si>
    <t>羅澤陽老師</t>
  </si>
  <si>
    <t>丁強恩夫人Tracy</t>
  </si>
  <si>
    <t>印寶蓉老師</t>
  </si>
  <si>
    <t>蔡麗英老師</t>
  </si>
  <si>
    <t>陳　台先生馬陽明</t>
  </si>
  <si>
    <t>張聖得夫人簡秀齡</t>
  </si>
  <si>
    <t>咸靜玲</t>
  </si>
  <si>
    <t>甄一諤夫人羅卉華</t>
  </si>
  <si>
    <t>楊孟霖</t>
  </si>
  <si>
    <t>勇</t>
  </si>
  <si>
    <t>楊孟霖夫人鄭綿綿</t>
  </si>
  <si>
    <t>俞筱廎兒子胡家華</t>
  </si>
  <si>
    <t>桌3</t>
  </si>
  <si>
    <t>桌4</t>
  </si>
  <si>
    <t>桌6</t>
  </si>
  <si>
    <t>桌9</t>
  </si>
  <si>
    <r>
      <t>桌</t>
    </r>
    <r>
      <rPr>
        <sz val="10"/>
        <color indexed="8"/>
        <rFont val="Arial"/>
        <family val="2"/>
      </rPr>
      <t>12</t>
    </r>
  </si>
  <si>
    <r>
      <t>桌</t>
    </r>
    <r>
      <rPr>
        <sz val="10"/>
        <color indexed="8"/>
        <rFont val="Arial"/>
        <family val="2"/>
      </rPr>
      <t>14</t>
    </r>
  </si>
  <si>
    <t>小孝</t>
  </si>
  <si>
    <r>
      <t>小孝愛</t>
    </r>
    <r>
      <rPr>
        <sz val="10"/>
        <color indexed="10"/>
        <rFont val="新細明體"/>
        <family val="1"/>
      </rPr>
      <t>中信</t>
    </r>
  </si>
  <si>
    <t>中信</t>
  </si>
  <si>
    <t>小信</t>
  </si>
  <si>
    <t>中望勇</t>
  </si>
  <si>
    <t>孝</t>
  </si>
  <si>
    <t>李心書</t>
  </si>
  <si>
    <t>陳欽常</t>
  </si>
  <si>
    <t>款項來源</t>
  </si>
  <si>
    <t>存摺備註</t>
  </si>
  <si>
    <t>班級</t>
  </si>
  <si>
    <t>存摺餘額</t>
  </si>
  <si>
    <t>報名收入</t>
  </si>
  <si>
    <t>餐飲</t>
  </si>
  <si>
    <t>108/06/09</t>
  </si>
  <si>
    <t>台新銀</t>
  </si>
  <si>
    <r>
      <t>聶達</t>
    </r>
    <r>
      <rPr>
        <sz val="12"/>
        <color indexed="10"/>
        <rFont val="新細明體"/>
        <family val="1"/>
      </rPr>
      <t>穠</t>
    </r>
  </si>
  <si>
    <t>北富銀</t>
  </si>
  <si>
    <t>108/06/21</t>
  </si>
  <si>
    <t>108/06/30</t>
  </si>
  <si>
    <t>土銀</t>
  </si>
  <si>
    <t>已繳</t>
  </si>
  <si>
    <t>中</t>
  </si>
  <si>
    <t>108/10/17</t>
  </si>
  <si>
    <t>108/10/18</t>
  </si>
  <si>
    <t>苑倍餘(苑伯虞)</t>
  </si>
  <si>
    <t>師長</t>
  </si>
  <si>
    <t>羅澤陽老師、印寶蓉老師、蔡麗英老師、董筱翠</t>
  </si>
  <si>
    <t>項目</t>
  </si>
  <si>
    <t>單價</t>
  </si>
  <si>
    <t>總數</t>
  </si>
  <si>
    <t>報名收入-已</t>
  </si>
  <si>
    <t>餐費15桌支出</t>
  </si>
  <si>
    <t>酒2瓶/桌</t>
  </si>
  <si>
    <t>(Date Updated: 10/17/19)</t>
  </si>
  <si>
    <t>中山</t>
  </si>
  <si>
    <t>復中仁</t>
  </si>
  <si>
    <t>復中信</t>
  </si>
  <si>
    <t>時間</t>
  </si>
  <si>
    <t>活動項目/主舞台</t>
  </si>
  <si>
    <t>17:30 - 18:15</t>
  </si>
  <si>
    <t>18:15 - 18:20</t>
  </si>
  <si>
    <t>18:20 - 18:30</t>
  </si>
  <si>
    <t>18:30 - 20:30</t>
  </si>
  <si>
    <t>18:30 - 18:40</t>
  </si>
  <si>
    <t>18:40 - 19:00</t>
  </si>
  <si>
    <t>19:00 - 19:40</t>
  </si>
  <si>
    <t>19:40 - 20:20</t>
  </si>
  <si>
    <t>20:20 - 20:30</t>
  </si>
  <si>
    <t>復幼合照</t>
  </si>
  <si>
    <t>20:30 - 21:30</t>
  </si>
  <si>
    <t>21:45 - 21:55</t>
  </si>
  <si>
    <t>21:55 - 22:00</t>
  </si>
  <si>
    <t>總召致辭</t>
  </si>
  <si>
    <t>海外校友合唱</t>
  </si>
  <si>
    <t>復小團拍</t>
  </si>
  <si>
    <t>第二階段用餐</t>
  </si>
  <si>
    <t>第一階段用餐</t>
  </si>
  <si>
    <t>各校團拍(大廳)</t>
  </si>
  <si>
    <t>報到(大廳)</t>
  </si>
  <si>
    <t>復中團拍</t>
  </si>
  <si>
    <t>唱校歌(全體面朝舞台)</t>
  </si>
  <si>
    <r>
      <t>地點</t>
    </r>
    <r>
      <rPr>
        <b/>
        <sz val="14"/>
        <color indexed="8"/>
        <rFont val="新細明體"/>
        <family val="1"/>
      </rPr>
      <t>：春申食府億載廰- 台北市大安區仁愛路四段66號</t>
    </r>
  </si>
  <si>
    <t>全體億載廳集合</t>
  </si>
  <si>
    <t>個人表演、大合唱</t>
  </si>
  <si>
    <t>小學四年級初一班團拍(大廳)</t>
  </si>
  <si>
    <r>
      <t>69</t>
    </r>
    <r>
      <rPr>
        <sz val="10"/>
        <rFont val="細明體"/>
        <family val="3"/>
      </rPr>
      <t>復小或</t>
    </r>
    <r>
      <rPr>
        <sz val="10"/>
        <rFont val="Arial"/>
        <family val="2"/>
      </rPr>
      <t>72</t>
    </r>
    <r>
      <rPr>
        <sz val="10"/>
        <rFont val="細明體"/>
        <family val="3"/>
      </rPr>
      <t>復中</t>
    </r>
    <r>
      <rPr>
        <sz val="10"/>
        <rFont val="Arial"/>
        <family val="2"/>
      </rPr>
      <t>only</t>
    </r>
  </si>
  <si>
    <t>舞</t>
  </si>
  <si>
    <t>台</t>
  </si>
  <si>
    <t>9人未繳費，有可能取消</t>
  </si>
  <si>
    <t>初中同學</t>
  </si>
  <si>
    <t>尚未繳費</t>
  </si>
  <si>
    <r>
      <t>69</t>
    </r>
    <r>
      <rPr>
        <sz val="10"/>
        <color indexed="10"/>
        <rFont val="細明體"/>
        <family val="3"/>
      </rPr>
      <t>復小＆</t>
    </r>
    <r>
      <rPr>
        <sz val="10"/>
        <color indexed="10"/>
        <rFont val="Arial"/>
        <family val="2"/>
      </rPr>
      <t>72</t>
    </r>
    <r>
      <rPr>
        <sz val="10"/>
        <color indexed="10"/>
        <rFont val="細明體"/>
        <family val="3"/>
      </rPr>
      <t>復中</t>
    </r>
  </si>
  <si>
    <r>
      <t>151</t>
    </r>
    <r>
      <rPr>
        <sz val="10"/>
        <rFont val="細明體"/>
        <family val="3"/>
      </rPr>
      <t>人，尚有</t>
    </r>
    <r>
      <rPr>
        <sz val="10"/>
        <rFont val="Arial"/>
        <family val="2"/>
      </rPr>
      <t>1</t>
    </r>
    <r>
      <rPr>
        <sz val="10"/>
        <rFont val="細明體"/>
        <family val="3"/>
      </rPr>
      <t>空位</t>
    </r>
  </si>
  <si>
    <t>未在鄰桌</t>
  </si>
  <si>
    <t>桌3</t>
  </si>
  <si>
    <t>桌4</t>
  </si>
  <si>
    <t>桌5</t>
  </si>
  <si>
    <r>
      <t>小孝愛</t>
    </r>
    <r>
      <rPr>
        <sz val="10"/>
        <color indexed="10"/>
        <rFont val="新細明體"/>
        <family val="1"/>
      </rPr>
      <t>中信</t>
    </r>
  </si>
  <si>
    <t>小</t>
  </si>
  <si>
    <t>中</t>
  </si>
  <si>
    <t>小愛</t>
  </si>
  <si>
    <t>小信</t>
  </si>
  <si>
    <t>主</t>
  </si>
  <si>
    <t>Ｘ</t>
  </si>
  <si>
    <t>信</t>
  </si>
  <si>
    <t>愛</t>
  </si>
  <si>
    <t>Ｘ</t>
  </si>
  <si>
    <t>復小孝</t>
  </si>
  <si>
    <t>復小孝愛</t>
  </si>
  <si>
    <t>師長</t>
  </si>
  <si>
    <t>復小愛</t>
  </si>
  <si>
    <t>復小信</t>
  </si>
  <si>
    <t>桌2</t>
  </si>
  <si>
    <t>信</t>
  </si>
  <si>
    <t>主桌</t>
  </si>
  <si>
    <t>丁強恩夫人Tracy</t>
  </si>
  <si>
    <t>復小愛</t>
  </si>
  <si>
    <t>小孝</t>
  </si>
  <si>
    <t>李心書</t>
  </si>
  <si>
    <t>師長小愛</t>
  </si>
  <si>
    <t>小</t>
  </si>
  <si>
    <t>中</t>
  </si>
  <si>
    <t>陳欽常</t>
  </si>
  <si>
    <t>孝</t>
  </si>
  <si>
    <t>羅澤陽老師</t>
  </si>
  <si>
    <t>愛</t>
  </si>
  <si>
    <t>孝</t>
  </si>
  <si>
    <t>印寶蓉老師</t>
  </si>
  <si>
    <t>復小忠</t>
  </si>
  <si>
    <t>復中信</t>
  </si>
  <si>
    <t>復中望勇</t>
  </si>
  <si>
    <t>蔡麗英老師</t>
  </si>
  <si>
    <t>仁</t>
  </si>
  <si>
    <t>張聖得夫人簡秀齡</t>
  </si>
  <si>
    <t>王相民夫人俞惠琪</t>
  </si>
  <si>
    <t>仁</t>
  </si>
  <si>
    <t>v</t>
  </si>
  <si>
    <t>智</t>
  </si>
  <si>
    <t>勇</t>
  </si>
  <si>
    <t>咸靜玲</t>
  </si>
  <si>
    <t>v</t>
  </si>
  <si>
    <t>復小義</t>
  </si>
  <si>
    <t>復中愛智</t>
  </si>
  <si>
    <t>復小仁</t>
  </si>
  <si>
    <t>望</t>
  </si>
  <si>
    <t>俞筱廎兒子胡家華</t>
  </si>
  <si>
    <t>甄一諤夫人羅卉華</t>
  </si>
  <si>
    <t>素</t>
  </si>
  <si>
    <t>黃方明</t>
  </si>
  <si>
    <t>桌6</t>
  </si>
  <si>
    <t>桌7</t>
  </si>
  <si>
    <t>桌8</t>
  </si>
  <si>
    <t>桌9</t>
  </si>
  <si>
    <t>桌10</t>
  </si>
  <si>
    <t>廳外拍照區</t>
  </si>
  <si>
    <t>小忠</t>
  </si>
  <si>
    <t>中信</t>
  </si>
  <si>
    <t>中望勇</t>
  </si>
  <si>
    <t>報到</t>
  </si>
  <si>
    <t>報到：簽到，領號碼牌，寫姓名交攝影師拍獨照，憑號碼領紀念品及名牌，查桌次，入席</t>
  </si>
  <si>
    <t>忠</t>
  </si>
  <si>
    <t>望</t>
  </si>
  <si>
    <t>總召致辭</t>
  </si>
  <si>
    <t>唱校歌</t>
  </si>
  <si>
    <t>伍中怡</t>
  </si>
  <si>
    <t>第一階段用餐</t>
  </si>
  <si>
    <t>海外校友合唱</t>
  </si>
  <si>
    <t>陳　台先生馬陽明</t>
  </si>
  <si>
    <t>大廳團拍</t>
  </si>
  <si>
    <t>Hallelujah(童蓓蒂)</t>
  </si>
  <si>
    <t>陳宜文先生蔣本澎</t>
  </si>
  <si>
    <t>忠</t>
  </si>
  <si>
    <t>勇</t>
  </si>
  <si>
    <t>北一女</t>
  </si>
  <si>
    <t>董筱翠</t>
  </si>
  <si>
    <t>中山(翁韻華)</t>
  </si>
  <si>
    <t>智</t>
  </si>
  <si>
    <t>楊孟霖</t>
  </si>
  <si>
    <t>景美()</t>
  </si>
  <si>
    <t>賴仲偉夫人黃玉華</t>
  </si>
  <si>
    <t>楊孟霖夫人鄭綿綿</t>
  </si>
  <si>
    <t>祖國鼎</t>
  </si>
  <si>
    <t>建中</t>
  </si>
  <si>
    <t>附中(俞立庸)</t>
  </si>
  <si>
    <t>成功(葉建華)</t>
  </si>
  <si>
    <t>台大(謝智玲)</t>
  </si>
  <si>
    <t>桌11</t>
  </si>
  <si>
    <t>桌12</t>
  </si>
  <si>
    <t>桌13</t>
  </si>
  <si>
    <r>
      <t>桌</t>
    </r>
    <r>
      <rPr>
        <sz val="10"/>
        <color indexed="8"/>
        <rFont val="Arial"/>
        <family val="2"/>
      </rPr>
      <t>14</t>
    </r>
  </si>
  <si>
    <r>
      <t>桌</t>
    </r>
    <r>
      <rPr>
        <sz val="10"/>
        <color indexed="8"/>
        <rFont val="Arial"/>
        <family val="2"/>
      </rPr>
      <t>15</t>
    </r>
  </si>
  <si>
    <t>復中團拍</t>
  </si>
  <si>
    <t>小義</t>
  </si>
  <si>
    <t>中愛智</t>
  </si>
  <si>
    <r>
      <t>小仁</t>
    </r>
    <r>
      <rPr>
        <sz val="10"/>
        <color indexed="10"/>
        <rFont val="新細明體"/>
        <family val="1"/>
      </rPr>
      <t>中仁</t>
    </r>
  </si>
  <si>
    <t>再興初中(張聖得)</t>
  </si>
  <si>
    <t>義</t>
  </si>
  <si>
    <t>大華初中(陳景宗)</t>
  </si>
  <si>
    <t>王南雷夫人龍雲冰</t>
  </si>
  <si>
    <t>復小團拍</t>
  </si>
  <si>
    <t>19:40 - 20:30</t>
  </si>
  <si>
    <t>女師附小(張世澤)</t>
  </si>
  <si>
    <t>新民小學(吳質彬)</t>
  </si>
  <si>
    <t>再興小學(成夢明)</t>
  </si>
  <si>
    <t>宋利雨妹妹宋利玲</t>
  </si>
  <si>
    <t>陳國泰</t>
  </si>
  <si>
    <t>仁</t>
  </si>
  <si>
    <t>中山國小(黃安娜)</t>
  </si>
  <si>
    <t>唐文聰夫人連素芬</t>
  </si>
  <si>
    <t>Ｘ</t>
  </si>
  <si>
    <t>義</t>
  </si>
  <si>
    <t>智</t>
  </si>
  <si>
    <t>愛</t>
  </si>
  <si>
    <t>第二階段用餐</t>
  </si>
  <si>
    <t>信</t>
  </si>
  <si>
    <t>v</t>
  </si>
  <si>
    <t>望</t>
  </si>
  <si>
    <t>20:30 - 21:45</t>
  </si>
  <si>
    <t>各班表演</t>
  </si>
  <si>
    <t>小四忠(童蓓蒂)</t>
  </si>
  <si>
    <t>林芳芝</t>
  </si>
  <si>
    <t>大合唱</t>
  </si>
  <si>
    <t>小四孝(???)</t>
  </si>
  <si>
    <t>張憶里夫人孫淑真</t>
  </si>
  <si>
    <t>小四仁(林　莉)</t>
  </si>
  <si>
    <t>小四愛(張憶里)</t>
  </si>
  <si>
    <r>
      <rPr>
        <sz val="10"/>
        <color indexed="36"/>
        <rFont val="細明體"/>
        <family val="3"/>
      </rPr>
      <t>楊克家夫人張韶燕</t>
    </r>
  </si>
  <si>
    <t>小四信(應天平)</t>
  </si>
  <si>
    <t>中一信望(???)</t>
  </si>
  <si>
    <t>中一仁勇毅(???)</t>
  </si>
  <si>
    <t>成功高中(葉建華)</t>
  </si>
  <si>
    <t>復中落跑(宋利雨)</t>
  </si>
  <si>
    <t>復興幼稚園</t>
  </si>
  <si>
    <t>全體回主廳</t>
  </si>
  <si>
    <t>R</t>
  </si>
  <si>
    <t>R</t>
  </si>
  <si>
    <t>M</t>
  </si>
  <si>
    <t>D</t>
  </si>
  <si>
    <t>R</t>
  </si>
  <si>
    <t>R</t>
  </si>
  <si>
    <t>R</t>
  </si>
  <si>
    <t>R</t>
  </si>
  <si>
    <t>D</t>
  </si>
  <si>
    <t>唐文聰(唐文通)</t>
  </si>
  <si>
    <t>R</t>
  </si>
  <si>
    <t>R</t>
  </si>
  <si>
    <t>D</t>
  </si>
  <si>
    <t>R</t>
  </si>
  <si>
    <t>陳賢立</t>
  </si>
  <si>
    <t>D</t>
  </si>
  <si>
    <t>R</t>
  </si>
  <si>
    <t>D</t>
  </si>
  <si>
    <t>王馥明</t>
  </si>
  <si>
    <t>R</t>
  </si>
  <si>
    <t>D</t>
  </si>
  <si>
    <t>D</t>
  </si>
  <si>
    <t>R</t>
  </si>
  <si>
    <t>滕立平</t>
  </si>
  <si>
    <t>周其順</t>
  </si>
  <si>
    <t>R</t>
  </si>
  <si>
    <t>D</t>
  </si>
  <si>
    <t>D</t>
  </si>
  <si>
    <t>R</t>
  </si>
  <si>
    <t>R</t>
  </si>
  <si>
    <t>R</t>
  </si>
  <si>
    <t>歿</t>
  </si>
  <si>
    <r>
      <t xml:space="preserve">1. Please contact </t>
    </r>
    <r>
      <rPr>
        <b/>
        <sz val="12"/>
        <color indexed="10"/>
        <rFont val="細明體"/>
        <family val="3"/>
      </rPr>
      <t>林莉</t>
    </r>
    <r>
      <rPr>
        <b/>
        <sz val="12"/>
        <color indexed="10"/>
        <rFont val="Arial"/>
        <family val="2"/>
      </rPr>
      <t xml:space="preserve"> (4thgrader@gmail.com) to update status</t>
    </r>
  </si>
  <si>
    <t>失聯同學</t>
  </si>
  <si>
    <t>69忠</t>
  </si>
  <si>
    <t>69孝</t>
  </si>
  <si>
    <t>69仁</t>
  </si>
  <si>
    <t>69愛</t>
  </si>
  <si>
    <t>69信</t>
  </si>
  <si>
    <t>69義</t>
  </si>
  <si>
    <t>72信</t>
  </si>
  <si>
    <t>72望</t>
  </si>
  <si>
    <t>72愛</t>
  </si>
  <si>
    <t>72智</t>
  </si>
  <si>
    <t>72仁</t>
  </si>
  <si>
    <t>72勇</t>
  </si>
  <si>
    <t>復小</t>
  </si>
  <si>
    <t>值年校友</t>
  </si>
  <si>
    <t>Not Confirmed</t>
  </si>
  <si>
    <t>Maybe</t>
  </si>
  <si>
    <t>復中only</t>
  </si>
  <si>
    <t>眷屬</t>
  </si>
  <si>
    <t>陳宜文、張憶里、宋利雨、張聖得、王相民、丁強恩、甄一諤、陳　台、唐文聰(唐文通)、王南雷、楊克家、賴仲偉、楊孟霖、俞筱廎、二位70復小學妹</t>
  </si>
  <si>
    <t>忠</t>
  </si>
  <si>
    <t>孝</t>
  </si>
  <si>
    <t>仁</t>
  </si>
  <si>
    <t>愛</t>
  </si>
  <si>
    <t>信</t>
  </si>
  <si>
    <t>義</t>
  </si>
  <si>
    <t>望</t>
  </si>
  <si>
    <t>智</t>
  </si>
  <si>
    <t>勇</t>
  </si>
  <si>
    <t>重複</t>
  </si>
  <si>
    <t>變動</t>
  </si>
  <si>
    <t>復小設計</t>
  </si>
  <si>
    <t>陳　浩</t>
  </si>
  <si>
    <t>王馥明</t>
  </si>
  <si>
    <t>復中磁鐵</t>
  </si>
  <si>
    <t>復中設計</t>
  </si>
  <si>
    <t>攝影師</t>
  </si>
  <si>
    <t>1mm厚磁鐵亮面白底</t>
  </si>
  <si>
    <t>張　栽</t>
  </si>
  <si>
    <t>錄影師</t>
  </si>
  <si>
    <t>復小</t>
  </si>
  <si>
    <t>2.7 * 6 cm</t>
  </si>
  <si>
    <t>名牌</t>
  </si>
  <si>
    <t>變動</t>
  </si>
  <si>
    <t>復興</t>
  </si>
  <si>
    <t>4.1 * 5 cm</t>
  </si>
  <si>
    <t>報名收入-未</t>
  </si>
  <si>
    <t>金額</t>
  </si>
  <si>
    <t>團拍牌</t>
  </si>
  <si>
    <t>結餘</t>
  </si>
  <si>
    <t>政大</t>
  </si>
  <si>
    <t>5 * 5 cm</t>
  </si>
  <si>
    <t>尚未繳款</t>
  </si>
  <si>
    <t>台大</t>
  </si>
  <si>
    <t>眷屬</t>
  </si>
  <si>
    <t>蔣本澎(陳宜文眷屬)</t>
  </si>
  <si>
    <t>孫淑真(70復興小學/73復中)(孫淑真眷屬)</t>
  </si>
  <si>
    <t>簡秀齡(張聖得眷屬)</t>
  </si>
  <si>
    <t>連素芬(唐文聰(唐文通)眷屬)</t>
  </si>
  <si>
    <t>黃玉華(71/74復興)(賴仲偉眷屬)</t>
  </si>
  <si>
    <t>宋利玲(71復興小學)(宋利雨妹妹)</t>
  </si>
  <si>
    <t>俞惠琪(73/76復興)(王相民眷屬)</t>
  </si>
  <si>
    <t>龍雲冰(王南雷眷屬)</t>
  </si>
  <si>
    <t>以目前數量估價每個18元(未稅)  這是以合板印所以沒有版費 有切模費已算在單價內 最低量是300個起</t>
  </si>
  <si>
    <t>江景蟾(70復興小學/73復中)</t>
  </si>
  <si>
    <t>鄭綿綿(楊孟霖眷屬)</t>
  </si>
  <si>
    <t>張韶燕(楊克家眷屬)</t>
  </si>
  <si>
    <t>吳維君(70復興小學)</t>
  </si>
  <si>
    <t>Tracy(丁強恩眷屬)</t>
  </si>
  <si>
    <t>羅卉華(甄一諤眷屬)</t>
  </si>
  <si>
    <t>馬陽明(陳　台眷屬)</t>
  </si>
  <si>
    <t>胡家華(俞筱廎兒子)</t>
  </si>
  <si>
    <t>合計</t>
  </si>
  <si>
    <t xml:space="preserve">日期 </t>
  </si>
  <si>
    <t>金額</t>
  </si>
  <si>
    <t>108/06/11</t>
  </si>
  <si>
    <t>108/06/13</t>
  </si>
  <si>
    <t>北富銀</t>
  </si>
  <si>
    <t>已繳</t>
  </si>
  <si>
    <t>OK</t>
  </si>
  <si>
    <r>
      <t>張恩碩</t>
    </r>
    <r>
      <rPr>
        <sz val="12"/>
        <rFont val="Times New Roman"/>
        <family val="1"/>
      </rPr>
      <t>(</t>
    </r>
    <r>
      <rPr>
        <sz val="12"/>
        <rFont val="新細明體"/>
        <family val="1"/>
      </rPr>
      <t>張不凡</t>
    </r>
    <r>
      <rPr>
        <sz val="12"/>
        <rFont val="Times New Roman"/>
        <family val="1"/>
      </rPr>
      <t>)</t>
    </r>
  </si>
  <si>
    <t>108/06/17</t>
  </si>
  <si>
    <t>華銀</t>
  </si>
  <si>
    <t>陳　亮</t>
  </si>
  <si>
    <t>網銀</t>
  </si>
  <si>
    <t>陳亮</t>
  </si>
  <si>
    <t>108/06/18</t>
  </si>
  <si>
    <t>國泰世華</t>
  </si>
  <si>
    <t>復小孝</t>
  </si>
  <si>
    <t>已繳</t>
  </si>
  <si>
    <t>OK</t>
  </si>
  <si>
    <t>108/06/20</t>
  </si>
  <si>
    <t>郵匯局</t>
  </si>
  <si>
    <t xml:space="preserve"> </t>
  </si>
  <si>
    <t>郝海晏</t>
  </si>
  <si>
    <t>108/07/01</t>
  </si>
  <si>
    <t>108/07/02</t>
  </si>
  <si>
    <t>復小信</t>
  </si>
  <si>
    <t>108/07/04</t>
  </si>
  <si>
    <t>復中望</t>
  </si>
  <si>
    <t>108/07/08</t>
  </si>
  <si>
    <t>ATM</t>
  </si>
  <si>
    <t>袁　寧</t>
  </si>
  <si>
    <t>白斌傑/ 通知匯款</t>
  </si>
  <si>
    <t>復小義</t>
  </si>
  <si>
    <t>張　栽</t>
  </si>
  <si>
    <r>
      <t>龍雲冰</t>
    </r>
    <r>
      <rPr>
        <sz val="12"/>
        <color indexed="10"/>
        <rFont val="新細明體"/>
        <family val="1"/>
      </rPr>
      <t>*</t>
    </r>
  </si>
  <si>
    <t>眷屬</t>
  </si>
  <si>
    <t>108/07/08</t>
  </si>
  <si>
    <t>郵匯局</t>
  </si>
  <si>
    <t>復小仁</t>
  </si>
  <si>
    <t>108/07/11</t>
  </si>
  <si>
    <t>林昌佑</t>
  </si>
  <si>
    <t>台新銀</t>
  </si>
  <si>
    <t>108/07/12</t>
  </si>
  <si>
    <t>林　莉</t>
  </si>
  <si>
    <t>網銀</t>
  </si>
  <si>
    <t>108/07/17</t>
  </si>
  <si>
    <t>北富銀</t>
  </si>
  <si>
    <t>108/07/18</t>
  </si>
  <si>
    <t>108/07/19</t>
  </si>
  <si>
    <t>童蓓蒂</t>
  </si>
  <si>
    <t>台銀</t>
  </si>
  <si>
    <t>何景頤</t>
  </si>
  <si>
    <t>張憶里/ 通知匯款</t>
  </si>
  <si>
    <t>鍾維德</t>
  </si>
  <si>
    <t>共 31 人 × @1500元</t>
  </si>
  <si>
    <t>李崇智</t>
  </si>
  <si>
    <t>羅曉餘</t>
  </si>
  <si>
    <t>俞立庸</t>
  </si>
  <si>
    <t>復小仁</t>
  </si>
  <si>
    <t>已繳</t>
  </si>
  <si>
    <r>
      <t>李鵬遠</t>
    </r>
    <r>
      <rPr>
        <sz val="12"/>
        <rFont val="Times New Roman"/>
        <family val="1"/>
      </rPr>
      <t>(</t>
    </r>
    <r>
      <rPr>
        <sz val="12"/>
        <rFont val="新細明體"/>
        <family val="1"/>
      </rPr>
      <t>李大鵬</t>
    </r>
    <r>
      <rPr>
        <sz val="12"/>
        <rFont val="Times New Roman"/>
        <family val="1"/>
      </rPr>
      <t>)</t>
    </r>
  </si>
  <si>
    <t>張晶潔</t>
  </si>
  <si>
    <t>朱蓓青</t>
  </si>
  <si>
    <t>張憶里</t>
  </si>
  <si>
    <t>甄一諤</t>
  </si>
  <si>
    <r>
      <t>羅卉華</t>
    </r>
    <r>
      <rPr>
        <sz val="12"/>
        <color indexed="10"/>
        <rFont val="新細明體"/>
        <family val="1"/>
      </rPr>
      <t>*</t>
    </r>
  </si>
  <si>
    <t>王相民</t>
  </si>
  <si>
    <r>
      <t>俞惠琪</t>
    </r>
    <r>
      <rPr>
        <sz val="12"/>
        <color indexed="10"/>
        <rFont val="新細明體"/>
        <family val="1"/>
      </rPr>
      <t>*</t>
    </r>
  </si>
  <si>
    <r>
      <t>丁</t>
    </r>
    <r>
      <rPr>
        <sz val="12"/>
        <color indexed="10"/>
        <rFont val="新細明體"/>
        <family val="1"/>
      </rPr>
      <t>強</t>
    </r>
    <r>
      <rPr>
        <sz val="12"/>
        <rFont val="新細明體"/>
        <family val="1"/>
      </rPr>
      <t>恩</t>
    </r>
  </si>
  <si>
    <r>
      <t>Tracy</t>
    </r>
    <r>
      <rPr>
        <sz val="12"/>
        <color indexed="10"/>
        <rFont val="新細明體"/>
        <family val="1"/>
      </rPr>
      <t>*</t>
    </r>
  </si>
  <si>
    <t>張聖得</t>
  </si>
  <si>
    <r>
      <t>簡秀齡</t>
    </r>
    <r>
      <rPr>
        <sz val="12"/>
        <color indexed="10"/>
        <rFont val="新細明體"/>
        <family val="1"/>
      </rPr>
      <t>*</t>
    </r>
  </si>
  <si>
    <t>陳　台</t>
  </si>
  <si>
    <r>
      <t>馬陽明</t>
    </r>
    <r>
      <rPr>
        <sz val="12"/>
        <color indexed="10"/>
        <rFont val="新細明體"/>
        <family val="1"/>
      </rPr>
      <t>*</t>
    </r>
  </si>
  <si>
    <t>沈潔仙</t>
  </si>
  <si>
    <t>謝智玲</t>
  </si>
  <si>
    <r>
      <t>羅澤陽老師</t>
    </r>
    <r>
      <rPr>
        <sz val="12"/>
        <color indexed="10"/>
        <rFont val="新細明體"/>
        <family val="1"/>
      </rPr>
      <t>*</t>
    </r>
  </si>
  <si>
    <t>老師</t>
  </si>
  <si>
    <t>孫魯正</t>
  </si>
  <si>
    <r>
      <t>連素芬</t>
    </r>
    <r>
      <rPr>
        <sz val="12"/>
        <color indexed="10"/>
        <rFont val="新細明體"/>
        <family val="1"/>
      </rPr>
      <t>*</t>
    </r>
  </si>
  <si>
    <t>楊　桓</t>
  </si>
  <si>
    <t>復中信</t>
  </si>
  <si>
    <r>
      <t>司徒念</t>
    </r>
    <r>
      <rPr>
        <sz val="12"/>
        <color indexed="10"/>
        <rFont val="新細明體"/>
        <family val="1"/>
      </rPr>
      <t>萱</t>
    </r>
  </si>
  <si>
    <t>復中愛</t>
  </si>
  <si>
    <t>李一帆</t>
  </si>
  <si>
    <t>復中智</t>
  </si>
  <si>
    <t>108/07/30</t>
  </si>
  <si>
    <t>張學海</t>
  </si>
  <si>
    <t>國泰世華</t>
  </si>
  <si>
    <t>復中勇</t>
  </si>
  <si>
    <t>108/07/31</t>
  </si>
  <si>
    <t>陳㵀慶</t>
  </si>
  <si>
    <t>凱基銀</t>
  </si>
  <si>
    <t>白斌傑</t>
  </si>
  <si>
    <t>陳中和</t>
  </si>
  <si>
    <t>共 5 人 × @1500元</t>
  </si>
  <si>
    <t>陳永弘</t>
  </si>
  <si>
    <t>張中平</t>
  </si>
  <si>
    <t>108/08/01</t>
  </si>
  <si>
    <t>兆豐銀</t>
  </si>
  <si>
    <t>陳宜文</t>
  </si>
  <si>
    <r>
      <t>蔣本澎</t>
    </r>
    <r>
      <rPr>
        <sz val="12"/>
        <color indexed="10"/>
        <rFont val="新細明體"/>
        <family val="1"/>
      </rPr>
      <t>*</t>
    </r>
  </si>
  <si>
    <t>丁立騰</t>
  </si>
  <si>
    <t>朱　荔</t>
  </si>
  <si>
    <t>108/08/02</t>
  </si>
  <si>
    <t>魯振榮</t>
  </si>
  <si>
    <t>國泰世華(聶達穠)</t>
  </si>
  <si>
    <t>108/08/07</t>
  </si>
  <si>
    <t>張心揚</t>
  </si>
  <si>
    <t>108/08/08</t>
  </si>
  <si>
    <t>張家宜</t>
  </si>
  <si>
    <t>吳孝三</t>
  </si>
  <si>
    <t>已繳</t>
  </si>
  <si>
    <t>OK</t>
  </si>
  <si>
    <t>待決</t>
  </si>
  <si>
    <t>復興</t>
  </si>
  <si>
    <t>和</t>
  </si>
  <si>
    <t>孫蕊華</t>
  </si>
  <si>
    <t>葉建華/ 通知匯款</t>
  </si>
  <si>
    <t>張大鈞</t>
  </si>
  <si>
    <t>共 8 人 × @1500元</t>
  </si>
  <si>
    <t>張世澤</t>
  </si>
  <si>
    <t>莫華榕</t>
  </si>
  <si>
    <t>陳嘉生</t>
  </si>
  <si>
    <t>葉建華</t>
  </si>
  <si>
    <t>吳質彬</t>
  </si>
  <si>
    <t>新民</t>
  </si>
  <si>
    <t>春申訂金</t>
  </si>
  <si>
    <t>108/08/16</t>
  </si>
  <si>
    <t>謝伶彥</t>
  </si>
  <si>
    <t>108/08/21</t>
  </si>
  <si>
    <t>孟憲偉</t>
  </si>
  <si>
    <t>待決</t>
  </si>
  <si>
    <t>成夢明</t>
  </si>
  <si>
    <t>108/08/26</t>
  </si>
  <si>
    <r>
      <rPr>
        <sz val="12"/>
        <rFont val="新細明體"/>
        <family val="1"/>
      </rPr>
      <t>陳作範</t>
    </r>
  </si>
  <si>
    <r>
      <rPr>
        <sz val="12"/>
        <rFont val="新細明體"/>
        <family val="1"/>
      </rPr>
      <t>復興</t>
    </r>
  </si>
  <si>
    <r>
      <rPr>
        <sz val="12"/>
        <rFont val="新細明體"/>
        <family val="1"/>
      </rPr>
      <t>信</t>
    </r>
  </si>
  <si>
    <t>108/08/26</t>
  </si>
  <si>
    <r>
      <rPr>
        <sz val="12"/>
        <rFont val="新細明體"/>
        <family val="1"/>
      </rPr>
      <t>邵作俊</t>
    </r>
  </si>
  <si>
    <r>
      <rPr>
        <sz val="12"/>
        <rFont val="新細明體"/>
        <family val="1"/>
      </rPr>
      <t>孝</t>
    </r>
  </si>
  <si>
    <r>
      <rPr>
        <sz val="12"/>
        <rFont val="新細明體"/>
        <family val="1"/>
      </rPr>
      <t>仁</t>
    </r>
  </si>
  <si>
    <t>108/08/29</t>
  </si>
  <si>
    <t>呂士濂</t>
  </si>
  <si>
    <t>女師附小</t>
  </si>
  <si>
    <r>
      <rPr>
        <sz val="12"/>
        <rFont val="新細明體"/>
        <family val="1"/>
      </rPr>
      <t>江光悅</t>
    </r>
  </si>
  <si>
    <r>
      <rPr>
        <sz val="12"/>
        <rFont val="新細明體"/>
        <family val="1"/>
      </rPr>
      <t>陳力欣</t>
    </r>
  </si>
  <si>
    <t>共 3 人 × @1500元</t>
  </si>
  <si>
    <t>已繳</t>
  </si>
  <si>
    <r>
      <rPr>
        <sz val="12"/>
        <rFont val="新細明體"/>
        <family val="1"/>
      </rPr>
      <t>女師附小</t>
    </r>
  </si>
  <si>
    <r>
      <rPr>
        <sz val="12"/>
        <rFont val="新細明體"/>
        <family val="1"/>
      </rPr>
      <t>義</t>
    </r>
  </si>
  <si>
    <t>108/08/31</t>
  </si>
  <si>
    <t>賴聖勳</t>
  </si>
  <si>
    <t>108/08/31</t>
  </si>
  <si>
    <t>楊　斐</t>
  </si>
  <si>
    <t>洪小英</t>
  </si>
  <si>
    <t>中</t>
  </si>
  <si>
    <t>108/09/02</t>
  </si>
  <si>
    <t>蔡麗英</t>
  </si>
  <si>
    <t>老師</t>
  </si>
  <si>
    <t>108/09/10</t>
  </si>
  <si>
    <r>
      <rPr>
        <sz val="12"/>
        <rFont val="新細明體"/>
        <family val="1"/>
      </rPr>
      <t>李中毅</t>
    </r>
  </si>
  <si>
    <r>
      <rPr>
        <sz val="12"/>
        <rFont val="新細明體"/>
        <family val="1"/>
      </rPr>
      <t>復興</t>
    </r>
  </si>
  <si>
    <r>
      <rPr>
        <sz val="12"/>
        <rFont val="新細明體"/>
        <family val="1"/>
      </rPr>
      <t>愛</t>
    </r>
  </si>
  <si>
    <t>108/09/24</t>
  </si>
  <si>
    <r>
      <rPr>
        <sz val="12"/>
        <rFont val="新細明體"/>
        <family val="1"/>
      </rPr>
      <t>曾憲芬</t>
    </r>
  </si>
  <si>
    <r>
      <rPr>
        <sz val="12"/>
        <rFont val="新細明體"/>
        <family val="1"/>
      </rPr>
      <t>復興</t>
    </r>
  </si>
  <si>
    <r>
      <rPr>
        <sz val="12"/>
        <rFont val="新細明體"/>
        <family val="1"/>
      </rPr>
      <t>愛</t>
    </r>
  </si>
  <si>
    <t>108/10/01</t>
  </si>
  <si>
    <t>曾文毅</t>
  </si>
  <si>
    <t>中山</t>
  </si>
  <si>
    <t>復興</t>
  </si>
  <si>
    <t>108/10/10</t>
  </si>
  <si>
    <t>董筱翠</t>
  </si>
  <si>
    <t>貴賓</t>
  </si>
  <si>
    <t>108/10/12</t>
  </si>
  <si>
    <t>伍中怡</t>
  </si>
  <si>
    <t>江景蟾</t>
  </si>
  <si>
    <t>雙</t>
  </si>
  <si>
    <t>吳維君</t>
  </si>
  <si>
    <t>再興</t>
  </si>
  <si>
    <t>108/10/13</t>
  </si>
  <si>
    <r>
      <rPr>
        <sz val="12"/>
        <rFont val="新細明體"/>
        <family val="1"/>
      </rPr>
      <t>彭滂沱</t>
    </r>
  </si>
  <si>
    <r>
      <rPr>
        <sz val="12"/>
        <rFont val="新細明體"/>
        <family val="1"/>
      </rPr>
      <t>復興</t>
    </r>
  </si>
  <si>
    <r>
      <rPr>
        <sz val="12"/>
        <rFont val="新細明體"/>
        <family val="1"/>
      </rPr>
      <t>忠</t>
    </r>
  </si>
  <si>
    <r>
      <rPr>
        <sz val="12"/>
        <rFont val="新細明體"/>
        <family val="1"/>
      </rPr>
      <t>仁</t>
    </r>
  </si>
  <si>
    <t>108/10/15</t>
  </si>
  <si>
    <t>共 17 人 × @1500元</t>
  </si>
  <si>
    <r>
      <rPr>
        <sz val="12"/>
        <rFont val="新細明體"/>
        <family val="1"/>
      </rPr>
      <t>眷屬</t>
    </r>
  </si>
  <si>
    <t>賴仲偉</t>
  </si>
  <si>
    <t>黃玉華</t>
  </si>
  <si>
    <t>咸靜玲</t>
  </si>
  <si>
    <r>
      <rPr>
        <sz val="12"/>
        <rFont val="新細明體"/>
        <family val="1"/>
      </rPr>
      <t>俞筱廎</t>
    </r>
  </si>
  <si>
    <t>胡家華</t>
  </si>
  <si>
    <t>黃安娜</t>
  </si>
  <si>
    <t>中山</t>
  </si>
  <si>
    <t>西門</t>
  </si>
  <si>
    <t>愛</t>
  </si>
  <si>
    <t>孫淑真</t>
  </si>
  <si>
    <r>
      <rPr>
        <sz val="12"/>
        <rFont val="新細明體"/>
        <family val="1"/>
      </rPr>
      <t>眷屬</t>
    </r>
  </si>
  <si>
    <t>仁</t>
  </si>
  <si>
    <t>108/10/16</t>
  </si>
  <si>
    <t>陳欽常</t>
  </si>
  <si>
    <t>小</t>
  </si>
  <si>
    <r>
      <rPr>
        <sz val="12"/>
        <rFont val="新細明體"/>
        <family val="1"/>
      </rPr>
      <t>復興</t>
    </r>
  </si>
  <si>
    <r>
      <rPr>
        <sz val="12"/>
        <rFont val="新細明體"/>
        <family val="1"/>
      </rPr>
      <t>祖國鼎</t>
    </r>
  </si>
  <si>
    <t>未繳</t>
  </si>
  <si>
    <r>
      <rPr>
        <sz val="12"/>
        <rFont val="新細明體"/>
        <family val="1"/>
      </rPr>
      <t>新民</t>
    </r>
  </si>
  <si>
    <r>
      <rPr>
        <sz val="12"/>
        <rFont val="新細明體"/>
        <family val="1"/>
      </rPr>
      <t>孝</t>
    </r>
  </si>
  <si>
    <r>
      <rPr>
        <sz val="12"/>
        <rFont val="新細明體"/>
        <family val="1"/>
      </rPr>
      <t>勇</t>
    </r>
  </si>
  <si>
    <r>
      <rPr>
        <sz val="12"/>
        <rFont val="新細明體"/>
        <family val="1"/>
      </rPr>
      <t>余啟賢</t>
    </r>
  </si>
  <si>
    <t>雙</t>
  </si>
  <si>
    <t>已繳報名費在何處</t>
  </si>
  <si>
    <t>報名費</t>
  </si>
  <si>
    <r>
      <rPr>
        <sz val="12"/>
        <rFont val="新細明體"/>
        <family val="1"/>
      </rPr>
      <t>陳</t>
    </r>
    <r>
      <rPr>
        <sz val="12"/>
        <rFont val="新細明體"/>
        <family val="1"/>
      </rPr>
      <t>　</t>
    </r>
    <r>
      <rPr>
        <sz val="12"/>
        <rFont val="新細明體"/>
        <family val="1"/>
      </rPr>
      <t>亮</t>
    </r>
  </si>
  <si>
    <r>
      <rPr>
        <sz val="12"/>
        <rFont val="新細明體"/>
        <family val="1"/>
      </rPr>
      <t>陳㵀慶</t>
    </r>
  </si>
  <si>
    <r>
      <rPr>
        <sz val="12"/>
        <rFont val="新細明體"/>
        <family val="1"/>
      </rPr>
      <t>洪小英</t>
    </r>
  </si>
  <si>
    <r>
      <rPr>
        <sz val="12"/>
        <rFont val="新細明體"/>
        <family val="1"/>
      </rPr>
      <t>宋利雨</t>
    </r>
  </si>
  <si>
    <r>
      <rPr>
        <sz val="12"/>
        <rFont val="新細明體"/>
        <family val="1"/>
      </rPr>
      <t>宋利雨妹妹</t>
    </r>
  </si>
  <si>
    <r>
      <rPr>
        <sz val="12"/>
        <rFont val="新細明體"/>
        <family val="1"/>
      </rPr>
      <t>眷屬</t>
    </r>
  </si>
  <si>
    <r>
      <rPr>
        <sz val="12"/>
        <rFont val="新細明體"/>
        <family val="1"/>
      </rPr>
      <t>復興</t>
    </r>
  </si>
  <si>
    <r>
      <rPr>
        <sz val="12"/>
        <rFont val="新細明體"/>
        <family val="1"/>
      </rPr>
      <t>李世鳴</t>
    </r>
  </si>
  <si>
    <t>待決</t>
  </si>
  <si>
    <r>
      <rPr>
        <sz val="12"/>
        <rFont val="新細明體"/>
        <family val="1"/>
      </rPr>
      <t>愛</t>
    </r>
  </si>
  <si>
    <r>
      <rPr>
        <sz val="12"/>
        <rFont val="新細明體"/>
        <family val="1"/>
      </rPr>
      <t>望</t>
    </r>
  </si>
  <si>
    <r>
      <rPr>
        <sz val="12"/>
        <rFont val="新細明體"/>
        <family val="1"/>
      </rPr>
      <t>楊孟霖</t>
    </r>
  </si>
  <si>
    <t>雙</t>
  </si>
  <si>
    <r>
      <rPr>
        <sz val="12"/>
        <rFont val="新細明體"/>
        <family val="1"/>
      </rPr>
      <t>復興</t>
    </r>
  </si>
  <si>
    <r>
      <rPr>
        <sz val="12"/>
        <rFont val="新細明體"/>
        <family val="1"/>
      </rPr>
      <t>勇</t>
    </r>
  </si>
  <si>
    <t>楊孟霖夫人</t>
  </si>
  <si>
    <t>眷屬</t>
  </si>
  <si>
    <t>李心書</t>
  </si>
  <si>
    <t>未繳</t>
  </si>
  <si>
    <r>
      <rPr>
        <sz val="12"/>
        <color indexed="10"/>
        <rFont val="新細明體"/>
        <family val="1"/>
      </rPr>
      <t>未繳費</t>
    </r>
    <r>
      <rPr>
        <sz val="12"/>
        <color indexed="10"/>
        <rFont val="Times New Roman"/>
        <family val="1"/>
      </rPr>
      <t>+</t>
    </r>
    <r>
      <rPr>
        <sz val="12"/>
        <color indexed="10"/>
        <rFont val="新細明體"/>
        <family val="1"/>
      </rPr>
      <t>已繳費</t>
    </r>
    <r>
      <rPr>
        <sz val="12"/>
        <color indexed="10"/>
        <rFont val="Times New Roman"/>
        <family val="1"/>
      </rPr>
      <t>=</t>
    </r>
    <r>
      <rPr>
        <sz val="12"/>
        <color indexed="10"/>
        <rFont val="新細明體"/>
        <family val="1"/>
      </rPr>
      <t>合計確認</t>
    </r>
  </si>
  <si>
    <r>
      <rPr>
        <sz val="12"/>
        <color indexed="10"/>
        <rFont val="細明體"/>
        <family val="3"/>
      </rPr>
      <t>待確認</t>
    </r>
  </si>
  <si>
    <r>
      <rPr>
        <sz val="12"/>
        <rFont val="新細明體"/>
        <family val="1"/>
      </rPr>
      <t>余紹逖</t>
    </r>
  </si>
  <si>
    <t>未繳</t>
  </si>
  <si>
    <t>雙</t>
  </si>
  <si>
    <r>
      <rPr>
        <sz val="12"/>
        <rFont val="新細明體"/>
        <family val="1"/>
      </rPr>
      <t>復興</t>
    </r>
  </si>
  <si>
    <r>
      <rPr>
        <sz val="12"/>
        <rFont val="新細明體"/>
        <family val="1"/>
      </rPr>
      <t>仁</t>
    </r>
  </si>
  <si>
    <r>
      <rPr>
        <sz val="12"/>
        <rFont val="新細明體"/>
        <family val="1"/>
      </rPr>
      <t>仁</t>
    </r>
  </si>
  <si>
    <r>
      <rPr>
        <sz val="12"/>
        <rFont val="新細明體"/>
        <family val="1"/>
      </rPr>
      <t>復興</t>
    </r>
  </si>
  <si>
    <r>
      <rPr>
        <sz val="12"/>
        <rFont val="新細明體"/>
        <family val="1"/>
      </rPr>
      <t>林威廷</t>
    </r>
  </si>
  <si>
    <t>未繳</t>
  </si>
  <si>
    <t>雙</t>
  </si>
  <si>
    <r>
      <rPr>
        <sz val="12"/>
        <rFont val="新細明體"/>
        <family val="1"/>
      </rPr>
      <t>忠</t>
    </r>
  </si>
  <si>
    <r>
      <rPr>
        <sz val="12"/>
        <rFont val="新細明體"/>
        <family val="1"/>
      </rPr>
      <t>望</t>
    </r>
  </si>
  <si>
    <r>
      <rPr>
        <sz val="12"/>
        <rFont val="新細明體"/>
        <family val="1"/>
      </rPr>
      <t>胡承堯</t>
    </r>
  </si>
  <si>
    <t>未繳</t>
  </si>
  <si>
    <t>雙</t>
  </si>
  <si>
    <r>
      <rPr>
        <sz val="12"/>
        <rFont val="新細明體"/>
        <family val="1"/>
      </rPr>
      <t>復興</t>
    </r>
  </si>
  <si>
    <r>
      <rPr>
        <sz val="12"/>
        <rFont val="新細明體"/>
        <family val="1"/>
      </rPr>
      <t>愛</t>
    </r>
  </si>
  <si>
    <r>
      <rPr>
        <sz val="12"/>
        <rFont val="新細明體"/>
        <family val="1"/>
      </rPr>
      <t>復興</t>
    </r>
  </si>
  <si>
    <r>
      <rPr>
        <sz val="12"/>
        <rFont val="新細明體"/>
        <family val="1"/>
      </rPr>
      <t>仁</t>
    </r>
  </si>
  <si>
    <r>
      <rPr>
        <sz val="12"/>
        <rFont val="新細明體"/>
        <family val="1"/>
      </rPr>
      <t>馬紹宏</t>
    </r>
  </si>
  <si>
    <r>
      <t>我</t>
    </r>
    <r>
      <rPr>
        <sz val="12"/>
        <rFont val="Times New Roman"/>
        <family val="1"/>
      </rPr>
      <t>11/8</t>
    </r>
    <r>
      <rPr>
        <sz val="12"/>
        <rFont val="細明體"/>
        <family val="3"/>
      </rPr>
      <t>下午原本有安排行程，要</t>
    </r>
    <r>
      <rPr>
        <sz val="12"/>
        <rFont val="Times New Roman"/>
        <family val="1"/>
      </rPr>
      <t>9</t>
    </r>
    <r>
      <rPr>
        <sz val="12"/>
        <rFont val="細明體"/>
        <family val="3"/>
      </rPr>
      <t>月中旬才能確認能否更改</t>
    </r>
  </si>
  <si>
    <r>
      <rPr>
        <sz val="12"/>
        <rFont val="新細明體"/>
        <family val="1"/>
      </rPr>
      <t>劉長祐</t>
    </r>
  </si>
  <si>
    <t>未繳</t>
  </si>
  <si>
    <t>中</t>
  </si>
  <si>
    <r>
      <rPr>
        <sz val="12"/>
        <rFont val="新細明體"/>
        <family val="1"/>
      </rPr>
      <t>潘扶適</t>
    </r>
  </si>
  <si>
    <r>
      <rPr>
        <sz val="12"/>
        <rFont val="新細明體"/>
        <family val="1"/>
      </rPr>
      <t>長安</t>
    </r>
  </si>
  <si>
    <t>信</t>
  </si>
  <si>
    <t>合計</t>
  </si>
  <si>
    <t>勾</t>
  </si>
  <si>
    <t>稽</t>
  </si>
  <si>
    <t>可能</t>
  </si>
  <si>
    <t>網頁</t>
  </si>
  <si>
    <r>
      <rPr>
        <sz val="12"/>
        <rFont val="新細明體"/>
        <family val="1"/>
      </rPr>
      <t>復小</t>
    </r>
  </si>
  <si>
    <r>
      <rPr>
        <sz val="12"/>
        <rFont val="新細明體"/>
        <family val="1"/>
      </rPr>
      <t>忠</t>
    </r>
  </si>
  <si>
    <r>
      <rPr>
        <sz val="12"/>
        <rFont val="新細明體"/>
        <family val="1"/>
      </rPr>
      <t>孝</t>
    </r>
  </si>
  <si>
    <r>
      <rPr>
        <sz val="12"/>
        <rFont val="新細明體"/>
        <family val="1"/>
      </rPr>
      <t>仁</t>
    </r>
  </si>
  <si>
    <r>
      <rPr>
        <sz val="12"/>
        <rFont val="新細明體"/>
        <family val="1"/>
      </rPr>
      <t>愛</t>
    </r>
  </si>
  <si>
    <r>
      <rPr>
        <sz val="12"/>
        <rFont val="新細明體"/>
        <family val="1"/>
      </rPr>
      <t>信</t>
    </r>
  </si>
  <si>
    <r>
      <rPr>
        <sz val="12"/>
        <rFont val="新細明體"/>
        <family val="1"/>
      </rPr>
      <t>義</t>
    </r>
  </si>
  <si>
    <r>
      <rPr>
        <sz val="12"/>
        <rFont val="新細明體"/>
        <family val="1"/>
      </rPr>
      <t>復中</t>
    </r>
  </si>
  <si>
    <r>
      <rPr>
        <sz val="12"/>
        <rFont val="新細明體"/>
        <family val="1"/>
      </rPr>
      <t>望</t>
    </r>
  </si>
  <si>
    <r>
      <rPr>
        <sz val="12"/>
        <rFont val="新細明體"/>
        <family val="1"/>
      </rPr>
      <t>智</t>
    </r>
  </si>
  <si>
    <r>
      <rPr>
        <sz val="12"/>
        <rFont val="新細明體"/>
        <family val="1"/>
      </rPr>
      <t>勇</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</si>
</sst>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
    <numFmt numFmtId="178" formatCode="0_);[Red]\(0\)"/>
    <numFmt numFmtId="179" formatCode="0_ "/>
    <numFmt numFmtId="180" formatCode="#"/>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89">
    <font>
      <sz val="12"/>
      <name val="新細明體"/>
      <family val="1"/>
    </font>
    <font>
      <sz val="12"/>
      <name val="Arial"/>
      <family val="2"/>
    </font>
    <font>
      <sz val="9"/>
      <name val="新細明體"/>
      <family val="1"/>
    </font>
    <font>
      <b/>
      <sz val="14"/>
      <name val="Arial"/>
      <family val="2"/>
    </font>
    <font>
      <b/>
      <sz val="14"/>
      <name val="細明體"/>
      <family val="3"/>
    </font>
    <font>
      <sz val="12"/>
      <color indexed="10"/>
      <name val="Arial"/>
      <family val="2"/>
    </font>
    <font>
      <b/>
      <sz val="12"/>
      <color indexed="10"/>
      <name val="Arial"/>
      <family val="2"/>
    </font>
    <font>
      <b/>
      <sz val="12"/>
      <color indexed="10"/>
      <name val="細明體"/>
      <family val="3"/>
    </font>
    <font>
      <b/>
      <sz val="12"/>
      <color indexed="12"/>
      <name val="Arial"/>
      <family val="2"/>
    </font>
    <font>
      <b/>
      <sz val="12"/>
      <color indexed="12"/>
      <name val="細明體"/>
      <family val="3"/>
    </font>
    <font>
      <sz val="12"/>
      <name val="細明體"/>
      <family val="3"/>
    </font>
    <font>
      <sz val="9"/>
      <name val="細明體"/>
      <family val="3"/>
    </font>
    <font>
      <b/>
      <sz val="12"/>
      <name val="Arial"/>
      <family val="2"/>
    </font>
    <font>
      <b/>
      <sz val="10"/>
      <name val="Arial"/>
      <family val="2"/>
    </font>
    <font>
      <u val="single"/>
      <sz val="9"/>
      <color indexed="12"/>
      <name val="新細明體"/>
      <family val="1"/>
    </font>
    <font>
      <u val="single"/>
      <sz val="9"/>
      <color indexed="36"/>
      <name val="新細明體"/>
      <family val="1"/>
    </font>
    <font>
      <sz val="12"/>
      <color indexed="8"/>
      <name val="新細明體"/>
      <family val="1"/>
    </font>
    <font>
      <sz val="8"/>
      <name val="新細明體"/>
      <family val="1"/>
    </font>
    <font>
      <sz val="12"/>
      <name val="Times New Roman"/>
      <family val="1"/>
    </font>
    <font>
      <b/>
      <sz val="12"/>
      <name val="細明體"/>
      <family val="3"/>
    </font>
    <font>
      <sz val="10"/>
      <name val="新細明體"/>
      <family val="1"/>
    </font>
    <font>
      <sz val="12"/>
      <color indexed="10"/>
      <name val="新細明體"/>
      <family val="1"/>
    </font>
    <font>
      <sz val="12"/>
      <color indexed="10"/>
      <name val="細明體"/>
      <family val="3"/>
    </font>
    <font>
      <sz val="12"/>
      <color indexed="10"/>
      <name val="Times New Roman"/>
      <family val="1"/>
    </font>
    <font>
      <b/>
      <sz val="14"/>
      <color indexed="8"/>
      <name val="新細明體"/>
      <family val="1"/>
    </font>
    <font>
      <sz val="10"/>
      <name val="Arial"/>
      <family val="2"/>
    </font>
    <font>
      <sz val="10"/>
      <color indexed="12"/>
      <name val="細明體"/>
      <family val="3"/>
    </font>
    <font>
      <sz val="10"/>
      <color indexed="8"/>
      <name val="新細明體"/>
      <family val="1"/>
    </font>
    <font>
      <sz val="10"/>
      <color indexed="12"/>
      <name val="新細明體"/>
      <family val="1"/>
    </font>
    <font>
      <sz val="10"/>
      <color indexed="8"/>
      <name val="Arial"/>
      <family val="2"/>
    </font>
    <font>
      <sz val="10"/>
      <color indexed="10"/>
      <name val="新細明體"/>
      <family val="1"/>
    </font>
    <font>
      <sz val="10"/>
      <color indexed="36"/>
      <name val="Arial"/>
      <family val="2"/>
    </font>
    <font>
      <sz val="10"/>
      <color indexed="8"/>
      <name val="細明體"/>
      <family val="3"/>
    </font>
    <font>
      <sz val="10"/>
      <color indexed="36"/>
      <name val="細明體"/>
      <family val="3"/>
    </font>
    <font>
      <sz val="10"/>
      <color indexed="10"/>
      <name val="Arial"/>
      <family val="2"/>
    </font>
    <font>
      <sz val="10"/>
      <name val="細明體"/>
      <family val="3"/>
    </font>
    <font>
      <sz val="10"/>
      <color indexed="10"/>
      <name val="細明體"/>
      <family val="3"/>
    </font>
    <font>
      <sz val="10"/>
      <name val="Times New Roman"/>
      <family val="1"/>
    </font>
    <font>
      <b/>
      <sz val="14"/>
      <color indexed="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53"/>
      <name val="新細明體"/>
      <family val="1"/>
    </font>
    <font>
      <sz val="8"/>
      <color indexed="53"/>
      <name val="新細明體"/>
      <family val="1"/>
    </font>
    <font>
      <sz val="8"/>
      <color indexed="10"/>
      <name val="新細明體"/>
      <family val="1"/>
    </font>
    <font>
      <sz val="10"/>
      <color indexed="36"/>
      <name val="新細明體"/>
      <family val="1"/>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9"/>
      <name val="新細明體"/>
      <family val="1"/>
    </font>
    <font>
      <sz val="12"/>
      <color rgb="FFFF0000"/>
      <name val="新細明體"/>
      <family val="1"/>
    </font>
    <font>
      <sz val="8"/>
      <color theme="9"/>
      <name val="新細明體"/>
      <family val="1"/>
    </font>
    <font>
      <sz val="8"/>
      <color rgb="FFFF0000"/>
      <name val="新細明體"/>
      <family val="1"/>
    </font>
    <font>
      <sz val="12"/>
      <color rgb="FFFF0000"/>
      <name val="細明體"/>
      <family val="3"/>
    </font>
    <font>
      <sz val="12"/>
      <color rgb="FFFF0000"/>
      <name val="Times New Roman"/>
      <family val="1"/>
    </font>
    <font>
      <b/>
      <sz val="12"/>
      <color theme="1"/>
      <name val="新細明體"/>
      <family val="1"/>
    </font>
    <font>
      <sz val="10"/>
      <color rgb="FFFF0000"/>
      <name val="新細明體"/>
      <family val="1"/>
    </font>
    <font>
      <sz val="10"/>
      <color rgb="FF7030A0"/>
      <name val="新細明體"/>
      <family val="1"/>
    </font>
    <font>
      <sz val="10"/>
      <color rgb="FFFF0000"/>
      <name val="Arial"/>
      <family val="2"/>
    </font>
    <font>
      <sz val="10"/>
      <color rgb="FFFF0000"/>
      <name val="細明體"/>
      <family val="3"/>
    </font>
    <font>
      <b/>
      <sz val="14"/>
      <color theme="1"/>
      <name val="Calibri"/>
      <family val="1"/>
    </font>
    <font>
      <b/>
      <sz val="14"/>
      <color rgb="FFFF0000"/>
      <name val="Calibri"/>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rgb="FFFFFF00"/>
        <bgColor indexed="64"/>
      </patternFill>
    </fill>
    <fill>
      <patternFill patternType="solid">
        <fgColor indexed="45"/>
        <bgColor indexed="64"/>
      </patternFill>
    </fill>
    <fill>
      <patternFill patternType="solid">
        <fgColor indexed="11"/>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indexed="44"/>
        <bgColor indexed="64"/>
      </patternFill>
    </fill>
  </fills>
  <borders count="6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medium"/>
      <top>
        <color indexed="63"/>
      </top>
      <bottom style="thin"/>
    </border>
    <border>
      <left>
        <color indexed="63"/>
      </left>
      <right style="medium"/>
      <top style="thin"/>
      <bottom style="medium"/>
    </border>
    <border>
      <left style="thin"/>
      <right>
        <color indexed="63"/>
      </right>
      <top>
        <color indexed="63"/>
      </top>
      <bottom>
        <color indexed="63"/>
      </bottom>
    </border>
    <border>
      <left style="medium"/>
      <right style="medium"/>
      <top style="medium"/>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right style="thin">
        <color rgb="FF505050"/>
      </right>
      <top style="thin">
        <color rgb="FF505050"/>
      </top>
      <bottom style="thin">
        <color rgb="FF505050"/>
      </bottom>
    </border>
    <border>
      <left style="thin">
        <color rgb="FF505050"/>
      </left>
      <right/>
      <top/>
      <bottom style="thin">
        <color rgb="FF505050"/>
      </bottom>
    </border>
    <border>
      <left style="thin">
        <color rgb="FF505050"/>
      </left>
      <right/>
      <top style="thin">
        <color rgb="FF505050"/>
      </top>
      <bottom style="thin">
        <color rgb="FF505050"/>
      </bottom>
    </border>
    <border>
      <left>
        <color indexed="63"/>
      </left>
      <right style="thin"/>
      <top style="thin"/>
      <bottom style="thin"/>
    </border>
    <border>
      <left style="thin"/>
      <right style="thin"/>
      <top style="thin"/>
      <bottom/>
    </border>
    <border>
      <left style="thin">
        <color rgb="FF505050"/>
      </left>
      <right/>
      <top style="thin">
        <color rgb="FF505050"/>
      </top>
      <bottom/>
    </border>
    <border>
      <left style="thin"/>
      <right style="thin"/>
      <top/>
      <bottom/>
    </border>
    <border>
      <left style="thin">
        <color rgb="FF505050"/>
      </left>
      <right/>
      <top/>
      <bottom/>
    </border>
    <border>
      <left/>
      <right/>
      <top style="thin"/>
      <bottom style="thin"/>
    </border>
    <border>
      <left/>
      <right/>
      <top style="thin">
        <color rgb="FF505050"/>
      </top>
      <bottom style="thin">
        <color rgb="FF505050"/>
      </bottom>
    </border>
    <border>
      <left style="thin"/>
      <right>
        <color indexed="63"/>
      </right>
      <top style="thin"/>
      <bottom style="thin"/>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thin"/>
      <right>
        <color indexed="63"/>
      </right>
      <top>
        <color indexed="63"/>
      </top>
      <bottom style="medium"/>
    </border>
    <border>
      <left style="thin"/>
      <right style="medium"/>
      <top>
        <color indexed="63"/>
      </top>
      <bottom style="medium"/>
    </border>
    <border>
      <left/>
      <right style="medium"/>
      <top style="medium"/>
      <bottom style="medium"/>
    </border>
    <border>
      <left style="medium"/>
      <right>
        <color indexed="63"/>
      </right>
      <top style="medium"/>
      <bottom style="medium"/>
    </border>
    <border>
      <left/>
      <right>
        <color indexed="63"/>
      </right>
      <top style="medium"/>
      <bottom style="mediu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style="thin">
        <color rgb="FF999999"/>
      </top>
      <bottom style="thin">
        <color rgb="FF999999"/>
      </bottom>
    </border>
    <border>
      <left>
        <color indexed="63"/>
      </left>
      <right>
        <color indexed="63"/>
      </right>
      <top style="thin">
        <color rgb="FF999999"/>
      </top>
      <bottom>
        <color indexed="63"/>
      </bottom>
    </border>
    <border>
      <left>
        <color indexed="63"/>
      </left>
      <right>
        <color indexed="63"/>
      </right>
      <top style="thin">
        <color rgb="FF999999"/>
      </top>
      <bottom style="thin">
        <color rgb="FF999999"/>
      </bottom>
    </border>
    <border>
      <left>
        <color indexed="63"/>
      </left>
      <right>
        <color indexed="63"/>
      </right>
      <top style="medium"/>
      <bottom style="thin"/>
    </border>
  </borders>
  <cellStyleXfs count="6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61" fillId="20" borderId="0" applyNumberFormat="0" applyBorder="0" applyAlignment="0" applyProtection="0"/>
    <xf numFmtId="0" fontId="62" fillId="0" borderId="1" applyNumberFormat="0" applyFill="0" applyAlignment="0" applyProtection="0"/>
    <xf numFmtId="0" fontId="63" fillId="21" borderId="0" applyNumberFormat="0" applyBorder="0" applyAlignment="0" applyProtection="0"/>
    <xf numFmtId="9" fontId="0" fillId="0" borderId="0" applyFont="0" applyFill="0" applyBorder="0" applyAlignment="0" applyProtection="0"/>
    <xf numFmtId="0" fontId="6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0" fillId="23" borderId="4" applyNumberFormat="0" applyFont="0" applyAlignment="0" applyProtection="0"/>
    <xf numFmtId="0" fontId="14" fillId="0" borderId="0" applyNumberFormat="0" applyFill="0" applyBorder="0" applyAlignment="0" applyProtection="0"/>
    <xf numFmtId="0" fontId="66"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2" applyNumberFormat="0" applyAlignment="0" applyProtection="0"/>
    <xf numFmtId="0" fontId="72" fillId="22" borderId="8" applyNumberFormat="0" applyAlignment="0" applyProtection="0"/>
    <xf numFmtId="0" fontId="73" fillId="31" borderId="9" applyNumberFormat="0" applyAlignment="0" applyProtection="0"/>
    <xf numFmtId="0" fontId="74" fillId="32" borderId="0" applyNumberFormat="0" applyBorder="0" applyAlignment="0" applyProtection="0"/>
    <xf numFmtId="0" fontId="75" fillId="0" borderId="0" applyNumberFormat="0" applyFill="0" applyBorder="0" applyAlignment="0" applyProtection="0"/>
  </cellStyleXfs>
  <cellXfs count="478">
    <xf numFmtId="0" fontId="0" fillId="0" borderId="0" xfId="0" applyAlignment="1">
      <alignment/>
    </xf>
    <xf numFmtId="176" fontId="1" fillId="0" borderId="0" xfId="0" applyNumberFormat="1" applyFont="1" applyFill="1" applyAlignment="1">
      <alignment/>
    </xf>
    <xf numFmtId="176" fontId="1" fillId="0" borderId="0" xfId="0" applyNumberFormat="1" applyFont="1" applyFill="1" applyAlignment="1">
      <alignment/>
    </xf>
    <xf numFmtId="0" fontId="1"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10" xfId="0" applyNumberFormat="1" applyFont="1" applyFill="1" applyBorder="1" applyAlignment="1">
      <alignment horizontal="center"/>
    </xf>
    <xf numFmtId="176" fontId="7" fillId="0" borderId="11" xfId="0" applyNumberFormat="1" applyFont="1" applyFill="1" applyBorder="1" applyAlignment="1">
      <alignment horizontal="left"/>
    </xf>
    <xf numFmtId="0" fontId="6" fillId="0" borderId="11" xfId="0" applyNumberFormat="1" applyFont="1" applyFill="1" applyBorder="1" applyAlignment="1">
      <alignment horizontal="center"/>
    </xf>
    <xf numFmtId="176" fontId="8" fillId="0" borderId="10" xfId="0" applyNumberFormat="1" applyFont="1" applyFill="1" applyBorder="1" applyAlignment="1">
      <alignment horizontal="center"/>
    </xf>
    <xf numFmtId="176" fontId="9" fillId="0" borderId="11" xfId="0" applyNumberFormat="1" applyFont="1" applyFill="1" applyBorder="1" applyAlignment="1">
      <alignment horizontal="left"/>
    </xf>
    <xf numFmtId="0" fontId="6" fillId="0" borderId="12" xfId="0" applyNumberFormat="1" applyFont="1" applyFill="1" applyBorder="1" applyAlignment="1">
      <alignment horizontal="center"/>
    </xf>
    <xf numFmtId="176" fontId="1" fillId="0" borderId="13" xfId="0" applyNumberFormat="1" applyFont="1" applyFill="1" applyBorder="1" applyAlignment="1">
      <alignment/>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center"/>
    </xf>
    <xf numFmtId="176" fontId="1" fillId="0" borderId="0" xfId="0" applyNumberFormat="1" applyFont="1" applyFill="1" applyBorder="1" applyAlignment="1">
      <alignment/>
    </xf>
    <xf numFmtId="49" fontId="11" fillId="0" borderId="15" xfId="0" applyNumberFormat="1" applyFont="1" applyFill="1" applyBorder="1" applyAlignment="1">
      <alignment horizontal="left"/>
    </xf>
    <xf numFmtId="176" fontId="1" fillId="0" borderId="16" xfId="0" applyNumberFormat="1" applyFont="1" applyFill="1" applyBorder="1" applyAlignment="1">
      <alignment/>
    </xf>
    <xf numFmtId="0" fontId="1" fillId="0" borderId="16" xfId="0" applyNumberFormat="1" applyFont="1" applyFill="1" applyBorder="1" applyAlignment="1">
      <alignment horizontal="center"/>
    </xf>
    <xf numFmtId="176" fontId="1" fillId="0" borderId="15" xfId="0" applyNumberFormat="1" applyFont="1" applyFill="1" applyBorder="1" applyAlignment="1">
      <alignment/>
    </xf>
    <xf numFmtId="0" fontId="1" fillId="0" borderId="17" xfId="0" applyNumberFormat="1" applyFont="1" applyFill="1" applyBorder="1" applyAlignment="1">
      <alignment horizontal="center"/>
    </xf>
    <xf numFmtId="0" fontId="12" fillId="0" borderId="0" xfId="0" applyNumberFormat="1" applyFont="1" applyFill="1" applyAlignment="1">
      <alignment/>
    </xf>
    <xf numFmtId="176" fontId="10" fillId="33" borderId="18" xfId="0" applyNumberFormat="1" applyFont="1" applyFill="1" applyBorder="1" applyAlignment="1">
      <alignment/>
    </xf>
    <xf numFmtId="176" fontId="10" fillId="34" borderId="18" xfId="0" applyNumberFormat="1" applyFont="1" applyFill="1" applyBorder="1" applyAlignment="1">
      <alignment horizontal="center"/>
    </xf>
    <xf numFmtId="176" fontId="1" fillId="0" borderId="0" xfId="0" applyNumberFormat="1" applyFont="1" applyFill="1" applyBorder="1" applyAlignment="1">
      <alignment/>
    </xf>
    <xf numFmtId="0" fontId="12" fillId="0" borderId="0" xfId="0" applyNumberFormat="1" applyFont="1" applyFill="1" applyAlignment="1">
      <alignment horizontal="center"/>
    </xf>
    <xf numFmtId="0" fontId="13" fillId="35" borderId="0" xfId="0" applyNumberFormat="1" applyFont="1" applyFill="1" applyAlignment="1">
      <alignment horizontal="center"/>
    </xf>
    <xf numFmtId="176" fontId="12" fillId="35" borderId="0" xfId="0" applyNumberFormat="1" applyFont="1" applyFill="1" applyAlignment="1">
      <alignment/>
    </xf>
    <xf numFmtId="0" fontId="12" fillId="0" borderId="19" xfId="0" applyNumberFormat="1" applyFont="1" applyFill="1" applyBorder="1" applyAlignment="1">
      <alignment horizontal="center"/>
    </xf>
    <xf numFmtId="0" fontId="12" fillId="0" borderId="0" xfId="0" applyNumberFormat="1" applyFont="1" applyFill="1" applyBorder="1" applyAlignment="1">
      <alignment horizontal="center"/>
    </xf>
    <xf numFmtId="0" fontId="13" fillId="0" borderId="0" xfId="0" applyNumberFormat="1" applyFont="1" applyFill="1" applyAlignment="1">
      <alignment horizontal="center"/>
    </xf>
    <xf numFmtId="176" fontId="12" fillId="0" borderId="0" xfId="0" applyNumberFormat="1" applyFont="1" applyFill="1" applyAlignment="1">
      <alignment/>
    </xf>
    <xf numFmtId="0" fontId="12" fillId="0" borderId="0" xfId="0" applyNumberFormat="1" applyFont="1" applyFill="1" applyAlignment="1">
      <alignment horizontal="left"/>
    </xf>
    <xf numFmtId="0" fontId="12" fillId="0" borderId="12" xfId="0" applyNumberFormat="1" applyFont="1" applyFill="1" applyBorder="1" applyAlignment="1">
      <alignment horizontal="center"/>
    </xf>
    <xf numFmtId="176" fontId="6" fillId="0" borderId="0" xfId="0" applyNumberFormat="1" applyFont="1" applyFill="1" applyAlignment="1">
      <alignment/>
    </xf>
    <xf numFmtId="0" fontId="6" fillId="0" borderId="0" xfId="0" applyNumberFormat="1" applyFont="1" applyFill="1" applyAlignment="1">
      <alignment horizontal="left"/>
    </xf>
    <xf numFmtId="0" fontId="12" fillId="0" borderId="14" xfId="0" applyNumberFormat="1" applyFont="1" applyFill="1" applyBorder="1" applyAlignment="1">
      <alignment horizontal="center"/>
    </xf>
    <xf numFmtId="0" fontId="12" fillId="0" borderId="20" xfId="0" applyNumberFormat="1" applyFont="1" applyFill="1" applyBorder="1" applyAlignment="1">
      <alignment horizontal="center"/>
    </xf>
    <xf numFmtId="176" fontId="1" fillId="35" borderId="15" xfId="0" applyNumberFormat="1" applyFont="1" applyFill="1" applyBorder="1" applyAlignment="1">
      <alignment/>
    </xf>
    <xf numFmtId="176" fontId="1" fillId="35" borderId="16" xfId="0" applyNumberFormat="1" applyFont="1" applyFill="1" applyBorder="1" applyAlignment="1">
      <alignment/>
    </xf>
    <xf numFmtId="176" fontId="12" fillId="35" borderId="16" xfId="0" applyNumberFormat="1" applyFont="1" applyFill="1" applyBorder="1" applyAlignment="1">
      <alignment/>
    </xf>
    <xf numFmtId="0" fontId="12" fillId="35" borderId="21" xfId="0" applyNumberFormat="1" applyFont="1" applyFill="1" applyBorder="1" applyAlignment="1">
      <alignment horizontal="center"/>
    </xf>
    <xf numFmtId="0" fontId="12" fillId="0" borderId="22" xfId="0" applyNumberFormat="1" applyFont="1" applyFill="1" applyBorder="1" applyAlignment="1">
      <alignment horizontal="center"/>
    </xf>
    <xf numFmtId="9" fontId="12" fillId="0" borderId="0" xfId="41" applyFont="1" applyFill="1" applyAlignment="1">
      <alignment horizontal="center"/>
    </xf>
    <xf numFmtId="176" fontId="12" fillId="0" borderId="0" xfId="0" applyNumberFormat="1" applyFont="1" applyFill="1" applyBorder="1" applyAlignment="1">
      <alignment horizontal="center"/>
    </xf>
    <xf numFmtId="177" fontId="12" fillId="0" borderId="0" xfId="41" applyNumberFormat="1" applyFont="1" applyFill="1" applyBorder="1" applyAlignment="1">
      <alignment horizontal="center"/>
    </xf>
    <xf numFmtId="0" fontId="1" fillId="0" borderId="0" xfId="0" applyFont="1" applyAlignment="1">
      <alignment horizontal="left"/>
    </xf>
    <xf numFmtId="49" fontId="10" fillId="36" borderId="18" xfId="0" applyNumberFormat="1" applyFont="1" applyFill="1" applyBorder="1" applyAlignment="1">
      <alignment horizontal="left"/>
    </xf>
    <xf numFmtId="176" fontId="0" fillId="0" borderId="0" xfId="0" applyNumberFormat="1" applyFont="1" applyFill="1" applyBorder="1" applyAlignment="1">
      <alignment horizontal="left"/>
    </xf>
    <xf numFmtId="0" fontId="0" fillId="33" borderId="0" xfId="0" applyFont="1" applyFill="1" applyAlignment="1">
      <alignment/>
    </xf>
    <xf numFmtId="176" fontId="0" fillId="0" borderId="0" xfId="0" applyNumberFormat="1" applyFont="1" applyFill="1" applyAlignment="1">
      <alignment horizontal="right"/>
    </xf>
    <xf numFmtId="0" fontId="0" fillId="0" borderId="0" xfId="0" applyFont="1" applyAlignment="1">
      <alignment/>
    </xf>
    <xf numFmtId="0" fontId="0" fillId="0" borderId="0" xfId="0" applyFont="1" applyFill="1" applyAlignment="1">
      <alignment horizontal="left"/>
    </xf>
    <xf numFmtId="176" fontId="0" fillId="33" borderId="0" xfId="0" applyNumberFormat="1" applyFont="1" applyFill="1" applyBorder="1" applyAlignment="1">
      <alignment horizontal="left"/>
    </xf>
    <xf numFmtId="0" fontId="16" fillId="0" borderId="0" xfId="0" applyFont="1" applyFill="1" applyAlignment="1">
      <alignment horizontal="right"/>
    </xf>
    <xf numFmtId="176" fontId="16" fillId="0" borderId="0" xfId="0" applyNumberFormat="1" applyFont="1" applyFill="1" applyAlignment="1">
      <alignment horizontal="right"/>
    </xf>
    <xf numFmtId="176" fontId="16" fillId="0" borderId="0" xfId="0" applyNumberFormat="1" applyFont="1" applyFill="1" applyAlignment="1">
      <alignment/>
    </xf>
    <xf numFmtId="176" fontId="7" fillId="0" borderId="0" xfId="0" applyNumberFormat="1" applyFont="1" applyFill="1" applyAlignment="1">
      <alignment horizontal="left"/>
    </xf>
    <xf numFmtId="176" fontId="0" fillId="36" borderId="0" xfId="0" applyNumberFormat="1" applyFont="1" applyFill="1" applyBorder="1" applyAlignment="1">
      <alignment horizontal="left"/>
    </xf>
    <xf numFmtId="176" fontId="1" fillId="37" borderId="13" xfId="0" applyNumberFormat="1" applyFont="1" applyFill="1" applyBorder="1" applyAlignment="1">
      <alignment/>
    </xf>
    <xf numFmtId="176" fontId="0" fillId="0" borderId="0" xfId="0" applyNumberFormat="1" applyFont="1" applyFill="1" applyBorder="1" applyAlignment="1">
      <alignment horizontal="left"/>
    </xf>
    <xf numFmtId="0" fontId="0" fillId="0" borderId="0" xfId="0" applyFont="1" applyBorder="1" applyAlignment="1">
      <alignment vertical="center"/>
    </xf>
    <xf numFmtId="0" fontId="76" fillId="3" borderId="0" xfId="0" applyFont="1" applyFill="1" applyAlignment="1">
      <alignment/>
    </xf>
    <xf numFmtId="0" fontId="77" fillId="0" borderId="23" xfId="0" applyFont="1" applyBorder="1" applyAlignment="1">
      <alignment/>
    </xf>
    <xf numFmtId="0" fontId="0" fillId="0" borderId="0" xfId="0" applyFill="1" applyAlignment="1">
      <alignment/>
    </xf>
    <xf numFmtId="0" fontId="0" fillId="0" borderId="0" xfId="0" applyAlignment="1">
      <alignment horizontal="center"/>
    </xf>
    <xf numFmtId="0" fontId="78" fillId="3" borderId="0" xfId="0" applyFont="1" applyFill="1" applyAlignment="1">
      <alignment horizontal="center"/>
    </xf>
    <xf numFmtId="0" fontId="17" fillId="3" borderId="0" xfId="0" applyFont="1" applyFill="1" applyAlignment="1">
      <alignment horizontal="center"/>
    </xf>
    <xf numFmtId="0" fontId="13" fillId="38" borderId="0" xfId="0" applyNumberFormat="1" applyFont="1" applyFill="1" applyBorder="1" applyAlignment="1">
      <alignment horizontal="center"/>
    </xf>
    <xf numFmtId="0" fontId="0" fillId="7" borderId="0" xfId="0" applyFill="1" applyBorder="1" applyAlignment="1">
      <alignment/>
    </xf>
    <xf numFmtId="0" fontId="18" fillId="7" borderId="0" xfId="0" applyFont="1" applyFill="1" applyBorder="1" applyAlignment="1">
      <alignment horizontal="right" vertical="center"/>
    </xf>
    <xf numFmtId="0" fontId="0" fillId="7" borderId="0" xfId="0" applyFill="1" applyBorder="1" applyAlignment="1">
      <alignment horizontal="right"/>
    </xf>
    <xf numFmtId="0" fontId="0" fillId="0" borderId="0" xfId="0" applyBorder="1" applyAlignment="1">
      <alignment/>
    </xf>
    <xf numFmtId="0" fontId="79" fillId="0" borderId="24" xfId="0" applyFont="1" applyBorder="1" applyAlignment="1">
      <alignment horizontal="center"/>
    </xf>
    <xf numFmtId="178" fontId="0" fillId="0" borderId="0" xfId="0" applyNumberFormat="1" applyAlignment="1">
      <alignment/>
    </xf>
    <xf numFmtId="0" fontId="0" fillId="0" borderId="19" xfId="0" applyBorder="1" applyAlignment="1">
      <alignment/>
    </xf>
    <xf numFmtId="0" fontId="0" fillId="7" borderId="0" xfId="0" applyFill="1" applyAlignment="1">
      <alignment/>
    </xf>
    <xf numFmtId="0" fontId="18" fillId="0" borderId="0" xfId="0" applyNumberFormat="1" applyFont="1" applyFill="1" applyBorder="1" applyAlignment="1">
      <alignment horizontal="center"/>
    </xf>
    <xf numFmtId="176" fontId="10" fillId="0" borderId="0" xfId="0" applyNumberFormat="1" applyFont="1" applyFill="1" applyAlignment="1">
      <alignment/>
    </xf>
    <xf numFmtId="176" fontId="19" fillId="0" borderId="0" xfId="0" applyNumberFormat="1" applyFont="1" applyFill="1" applyAlignment="1">
      <alignment horizontal="center"/>
    </xf>
    <xf numFmtId="176" fontId="12" fillId="0" borderId="0" xfId="0" applyNumberFormat="1" applyFont="1" applyFill="1" applyAlignment="1">
      <alignment horizontal="center"/>
    </xf>
    <xf numFmtId="176" fontId="1" fillId="0" borderId="0" xfId="0" applyNumberFormat="1" applyFont="1" applyFill="1" applyAlignment="1">
      <alignment horizontal="left"/>
    </xf>
    <xf numFmtId="176" fontId="1" fillId="0" borderId="0" xfId="0" applyNumberFormat="1" applyFont="1" applyFill="1" applyAlignment="1">
      <alignment horizontal="center"/>
    </xf>
    <xf numFmtId="0" fontId="10" fillId="0" borderId="0" xfId="0" applyNumberFormat="1" applyFont="1" applyFill="1" applyAlignment="1">
      <alignment horizontal="left"/>
    </xf>
    <xf numFmtId="176" fontId="1" fillId="0" borderId="25" xfId="0" applyNumberFormat="1" applyFont="1" applyFill="1" applyBorder="1" applyAlignment="1">
      <alignment/>
    </xf>
    <xf numFmtId="0" fontId="13" fillId="39" borderId="26" xfId="0" applyNumberFormat="1" applyFont="1" applyFill="1" applyBorder="1" applyAlignment="1">
      <alignment horizontal="center"/>
    </xf>
    <xf numFmtId="176" fontId="1" fillId="0" borderId="26" xfId="0" applyNumberFormat="1" applyFont="1" applyFill="1" applyBorder="1" applyAlignment="1">
      <alignment/>
    </xf>
    <xf numFmtId="0" fontId="0" fillId="0" borderId="26" xfId="0" applyBorder="1" applyAlignment="1">
      <alignment vertical="top"/>
    </xf>
    <xf numFmtId="0" fontId="1" fillId="0" borderId="26" xfId="0" applyNumberFormat="1" applyFont="1" applyFill="1" applyBorder="1" applyAlignment="1">
      <alignment horizontal="left"/>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176" fontId="1" fillId="0" borderId="22" xfId="0" applyNumberFormat="1" applyFont="1" applyFill="1" applyBorder="1" applyAlignment="1">
      <alignment/>
    </xf>
    <xf numFmtId="0" fontId="1" fillId="0" borderId="28" xfId="0" applyNumberFormat="1" applyFont="1" applyFill="1" applyBorder="1" applyAlignment="1">
      <alignment horizontal="center"/>
    </xf>
    <xf numFmtId="176" fontId="18" fillId="0" borderId="0" xfId="0" applyNumberFormat="1" applyFont="1" applyFill="1" applyBorder="1" applyAlignment="1">
      <alignment horizontal="center"/>
    </xf>
    <xf numFmtId="0" fontId="0" fillId="0" borderId="22" xfId="0" applyBorder="1" applyAlignment="1">
      <alignment/>
    </xf>
    <xf numFmtId="0" fontId="0" fillId="0" borderId="22" xfId="0" applyBorder="1" applyAlignment="1">
      <alignment vertical="top" wrapText="1"/>
    </xf>
    <xf numFmtId="176" fontId="10" fillId="0" borderId="22" xfId="0" applyNumberFormat="1" applyFont="1" applyFill="1" applyBorder="1" applyAlignment="1">
      <alignment/>
    </xf>
    <xf numFmtId="176" fontId="1" fillId="37" borderId="0" xfId="0" applyNumberFormat="1" applyFont="1" applyFill="1" applyBorder="1" applyAlignment="1">
      <alignment/>
    </xf>
    <xf numFmtId="0" fontId="1" fillId="37" borderId="0" xfId="0" applyNumberFormat="1" applyFont="1" applyFill="1" applyBorder="1" applyAlignment="1">
      <alignment horizontal="center"/>
    </xf>
    <xf numFmtId="0" fontId="1" fillId="37" borderId="28" xfId="0" applyNumberFormat="1" applyFont="1" applyFill="1" applyBorder="1" applyAlignment="1">
      <alignment horizontal="center"/>
    </xf>
    <xf numFmtId="178" fontId="1" fillId="7" borderId="28" xfId="0" applyNumberFormat="1" applyFont="1" applyFill="1" applyBorder="1" applyAlignment="1">
      <alignment/>
    </xf>
    <xf numFmtId="176" fontId="10" fillId="0" borderId="0" xfId="0" applyNumberFormat="1" applyFont="1" applyFill="1" applyBorder="1" applyAlignment="1">
      <alignment/>
    </xf>
    <xf numFmtId="0" fontId="10" fillId="0" borderId="0" xfId="0" applyNumberFormat="1" applyFont="1" applyFill="1" applyBorder="1" applyAlignment="1">
      <alignment horizontal="center"/>
    </xf>
    <xf numFmtId="0" fontId="10" fillId="0" borderId="28" xfId="0" applyNumberFormat="1" applyFont="1" applyFill="1" applyBorder="1" applyAlignment="1">
      <alignment horizontal="center"/>
    </xf>
    <xf numFmtId="0" fontId="1" fillId="0" borderId="0" xfId="0" applyNumberFormat="1" applyFont="1" applyFill="1" applyBorder="1" applyAlignment="1">
      <alignment horizontal="right"/>
    </xf>
    <xf numFmtId="176" fontId="1" fillId="0" borderId="28" xfId="0" applyNumberFormat="1" applyFont="1" applyFill="1" applyBorder="1" applyAlignment="1">
      <alignment horizontal="right"/>
    </xf>
    <xf numFmtId="176" fontId="1" fillId="0" borderId="19" xfId="0" applyNumberFormat="1" applyFont="1" applyFill="1" applyBorder="1" applyAlignment="1">
      <alignment/>
    </xf>
    <xf numFmtId="0" fontId="1" fillId="0" borderId="19" xfId="0" applyNumberFormat="1" applyFont="1" applyFill="1" applyBorder="1" applyAlignment="1">
      <alignment horizontal="center"/>
    </xf>
    <xf numFmtId="176" fontId="1" fillId="0" borderId="19" xfId="0" applyNumberFormat="1" applyFont="1" applyFill="1" applyBorder="1" applyAlignment="1">
      <alignment horizontal="right"/>
    </xf>
    <xf numFmtId="176" fontId="1" fillId="0" borderId="29" xfId="0" applyNumberFormat="1" applyFont="1" applyFill="1" applyBorder="1" applyAlignment="1">
      <alignment/>
    </xf>
    <xf numFmtId="178" fontId="1" fillId="0" borderId="0" xfId="0" applyNumberFormat="1" applyFont="1" applyFill="1" applyBorder="1" applyAlignment="1">
      <alignment/>
    </xf>
    <xf numFmtId="178" fontId="1" fillId="7" borderId="0" xfId="0" applyNumberFormat="1" applyFont="1" applyFill="1" applyBorder="1" applyAlignment="1">
      <alignment/>
    </xf>
    <xf numFmtId="176" fontId="1" fillId="37" borderId="19" xfId="0" applyNumberFormat="1" applyFont="1" applyFill="1" applyBorder="1" applyAlignment="1">
      <alignment/>
    </xf>
    <xf numFmtId="0" fontId="1" fillId="37" borderId="19" xfId="0" applyNumberFormat="1" applyFont="1" applyFill="1" applyBorder="1" applyAlignment="1">
      <alignment horizontal="center"/>
    </xf>
    <xf numFmtId="0" fontId="1" fillId="37" borderId="29" xfId="0" applyNumberFormat="1" applyFont="1" applyFill="1" applyBorder="1" applyAlignment="1">
      <alignment horizontal="center"/>
    </xf>
    <xf numFmtId="176" fontId="1" fillId="0" borderId="30" xfId="0" applyNumberFormat="1" applyFont="1" applyFill="1" applyBorder="1" applyAlignment="1">
      <alignment/>
    </xf>
    <xf numFmtId="176" fontId="1" fillId="0" borderId="31" xfId="0" applyNumberFormat="1" applyFont="1" applyFill="1" applyBorder="1" applyAlignment="1">
      <alignment/>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176" fontId="1" fillId="0" borderId="0" xfId="0" applyNumberFormat="1" applyFont="1" applyFill="1" applyAlignment="1">
      <alignment vertical="top"/>
    </xf>
    <xf numFmtId="176" fontId="3" fillId="0" borderId="0" xfId="0" applyNumberFormat="1" applyFont="1" applyFill="1" applyAlignment="1">
      <alignment vertical="top"/>
    </xf>
    <xf numFmtId="0" fontId="1" fillId="0" borderId="0" xfId="0" applyNumberFormat="1" applyFont="1" applyFill="1" applyAlignment="1">
      <alignment horizontal="center" vertical="top"/>
    </xf>
    <xf numFmtId="176" fontId="5" fillId="0" borderId="0" xfId="0" applyNumberFormat="1" applyFont="1" applyFill="1" applyAlignment="1">
      <alignment vertical="top"/>
    </xf>
    <xf numFmtId="0" fontId="1" fillId="0" borderId="29" xfId="0" applyNumberFormat="1" applyFont="1" applyFill="1" applyBorder="1" applyAlignment="1">
      <alignment horizontal="center"/>
    </xf>
    <xf numFmtId="176" fontId="1" fillId="7" borderId="31" xfId="0" applyNumberFormat="1" applyFont="1" applyFill="1" applyBorder="1" applyAlignment="1">
      <alignment/>
    </xf>
    <xf numFmtId="0" fontId="20" fillId="0" borderId="0" xfId="0" applyFont="1" applyAlignment="1">
      <alignment/>
    </xf>
    <xf numFmtId="0" fontId="0" fillId="0" borderId="0" xfId="0" applyFill="1" applyAlignment="1">
      <alignment horizontal="center"/>
    </xf>
    <xf numFmtId="0" fontId="0" fillId="0" borderId="0" xfId="0" applyFill="1" applyBorder="1" applyAlignment="1">
      <alignment horizontal="center"/>
    </xf>
    <xf numFmtId="176" fontId="0" fillId="0" borderId="0" xfId="0" applyNumberFormat="1" applyFont="1" applyFill="1" applyAlignment="1">
      <alignment horizontal="left"/>
    </xf>
    <xf numFmtId="0" fontId="18" fillId="0" borderId="0" xfId="0" applyFont="1" applyAlignment="1">
      <alignment/>
    </xf>
    <xf numFmtId="176" fontId="0" fillId="0" borderId="0" xfId="0" applyNumberFormat="1" applyFont="1" applyFill="1" applyAlignment="1">
      <alignment horizontal="left"/>
    </xf>
    <xf numFmtId="176" fontId="18" fillId="0" borderId="0" xfId="0" applyNumberFormat="1" applyFont="1" applyAlignment="1">
      <alignment horizontal="right"/>
    </xf>
    <xf numFmtId="176" fontId="18" fillId="0" borderId="0" xfId="0" applyNumberFormat="1" applyFont="1" applyAlignment="1">
      <alignment horizontal="left"/>
    </xf>
    <xf numFmtId="176" fontId="0" fillId="0" borderId="0" xfId="0" applyNumberFormat="1" applyFont="1" applyAlignment="1">
      <alignment horizontal="left"/>
    </xf>
    <xf numFmtId="176" fontId="0" fillId="0" borderId="0" xfId="0" applyNumberFormat="1" applyFont="1" applyAlignment="1">
      <alignment/>
    </xf>
    <xf numFmtId="176" fontId="0" fillId="0" borderId="0" xfId="0" applyNumberFormat="1" applyFont="1" applyFill="1" applyAlignment="1">
      <alignment/>
    </xf>
    <xf numFmtId="0" fontId="18" fillId="0" borderId="0" xfId="0" applyFont="1" applyAlignment="1">
      <alignment horizontal="right"/>
    </xf>
    <xf numFmtId="180" fontId="18" fillId="0" borderId="0" xfId="0" applyNumberFormat="1" applyFont="1" applyAlignment="1">
      <alignment/>
    </xf>
    <xf numFmtId="176" fontId="18" fillId="0" borderId="0" xfId="0" applyNumberFormat="1" applyFont="1" applyFill="1" applyAlignment="1">
      <alignment/>
    </xf>
    <xf numFmtId="0" fontId="18" fillId="7" borderId="0" xfId="0" applyFont="1" applyFill="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176" fontId="18" fillId="0" borderId="0" xfId="0" applyNumberFormat="1" applyFont="1" applyFill="1" applyAlignment="1">
      <alignment horizontal="left"/>
    </xf>
    <xf numFmtId="0" fontId="10" fillId="0" borderId="0" xfId="0" applyFont="1" applyAlignment="1">
      <alignment vertical="center"/>
    </xf>
    <xf numFmtId="49" fontId="18" fillId="0" borderId="0" xfId="0" applyNumberFormat="1" applyFont="1" applyAlignment="1">
      <alignment horizontal="right"/>
    </xf>
    <xf numFmtId="176" fontId="18" fillId="0" borderId="0" xfId="0" applyNumberFormat="1" applyFont="1" applyAlignment="1">
      <alignment/>
    </xf>
    <xf numFmtId="0" fontId="0" fillId="0" borderId="0" xfId="0" applyFont="1" applyFill="1" applyAlignment="1">
      <alignment horizontal="left"/>
    </xf>
    <xf numFmtId="176" fontId="18" fillId="0" borderId="0" xfId="0" applyNumberFormat="1" applyFont="1" applyFill="1" applyAlignment="1">
      <alignment horizontal="right"/>
    </xf>
    <xf numFmtId="49" fontId="0" fillId="0" borderId="0" xfId="0" applyNumberFormat="1" applyFont="1" applyFill="1" applyAlignment="1">
      <alignment horizontal="right"/>
    </xf>
    <xf numFmtId="176" fontId="10" fillId="0" borderId="0" xfId="0" applyNumberFormat="1" applyFont="1" applyFill="1" applyAlignment="1">
      <alignment horizontal="left"/>
    </xf>
    <xf numFmtId="0" fontId="18" fillId="0" borderId="0" xfId="0" applyFont="1" applyFill="1" applyAlignment="1">
      <alignment horizontal="left"/>
    </xf>
    <xf numFmtId="0" fontId="18" fillId="0" borderId="0" xfId="0" applyFont="1" applyAlignment="1">
      <alignment/>
    </xf>
    <xf numFmtId="0" fontId="18" fillId="0" borderId="0" xfId="0" applyFont="1" applyFill="1" applyAlignment="1">
      <alignment horizontal="right"/>
    </xf>
    <xf numFmtId="0" fontId="18" fillId="7" borderId="0" xfId="0" applyFont="1" applyFill="1" applyAlignment="1">
      <alignment vertical="center"/>
    </xf>
    <xf numFmtId="0" fontId="18" fillId="7" borderId="0" xfId="0" applyFont="1" applyFill="1" applyAlignment="1">
      <alignment horizontal="right" vertical="center"/>
    </xf>
    <xf numFmtId="0" fontId="10" fillId="0" borderId="0" xfId="0" applyFont="1" applyFill="1" applyAlignment="1">
      <alignment horizontal="right"/>
    </xf>
    <xf numFmtId="0" fontId="10" fillId="0" borderId="0" xfId="0" applyFont="1" applyAlignment="1">
      <alignment horizontal="right" vertical="center"/>
    </xf>
    <xf numFmtId="0" fontId="0" fillId="0" borderId="0" xfId="0" applyAlignment="1">
      <alignment vertical="center"/>
    </xf>
    <xf numFmtId="0" fontId="0" fillId="40" borderId="33" xfId="0" applyFill="1" applyBorder="1" applyAlignment="1">
      <alignment vertical="center"/>
    </xf>
    <xf numFmtId="0" fontId="0" fillId="0" borderId="34" xfId="0" applyFont="1" applyBorder="1" applyAlignment="1">
      <alignment vertical="center"/>
    </xf>
    <xf numFmtId="181" fontId="0" fillId="0" borderId="35" xfId="0" applyNumberFormat="1" applyFont="1" applyBorder="1" applyAlignment="1">
      <alignment vertical="center"/>
    </xf>
    <xf numFmtId="0" fontId="0" fillId="0" borderId="33" xfId="0" applyBorder="1" applyAlignment="1">
      <alignment vertical="center"/>
    </xf>
    <xf numFmtId="0" fontId="0" fillId="0" borderId="33" xfId="0" applyBorder="1" applyAlignment="1">
      <alignment horizontal="left" vertical="center"/>
    </xf>
    <xf numFmtId="181" fontId="0" fillId="0" borderId="33" xfId="0" applyNumberFormat="1" applyBorder="1" applyAlignment="1">
      <alignment vertical="center"/>
    </xf>
    <xf numFmtId="181" fontId="0" fillId="0" borderId="36" xfId="0" applyNumberFormat="1" applyFont="1" applyBorder="1" applyAlignment="1">
      <alignment vertical="center"/>
    </xf>
    <xf numFmtId="0" fontId="0" fillId="0" borderId="37" xfId="0" applyBorder="1" applyAlignment="1">
      <alignment vertical="center"/>
    </xf>
    <xf numFmtId="0" fontId="0" fillId="0" borderId="37"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40" borderId="38" xfId="0" applyFill="1" applyBorder="1" applyAlignment="1">
      <alignment vertical="center"/>
    </xf>
    <xf numFmtId="181" fontId="0" fillId="0" borderId="39" xfId="0" applyNumberFormat="1" applyFont="1" applyBorder="1" applyAlignment="1">
      <alignment vertical="center"/>
    </xf>
    <xf numFmtId="0" fontId="0" fillId="0" borderId="38" xfId="0" applyBorder="1" applyAlignment="1">
      <alignment vertical="center"/>
    </xf>
    <xf numFmtId="181" fontId="0" fillId="0" borderId="25" xfId="0" applyNumberFormat="1" applyFont="1" applyFill="1" applyBorder="1" applyAlignment="1">
      <alignment vertical="center"/>
    </xf>
    <xf numFmtId="0" fontId="0" fillId="40" borderId="40" xfId="0" applyFill="1" applyBorder="1" applyAlignment="1">
      <alignment vertical="center"/>
    </xf>
    <xf numFmtId="181" fontId="0" fillId="0" borderId="22" xfId="0" applyNumberFormat="1" applyFont="1" applyFill="1" applyBorder="1" applyAlignment="1">
      <alignment vertical="center"/>
    </xf>
    <xf numFmtId="0" fontId="0" fillId="0" borderId="40" xfId="0" applyBorder="1" applyAlignment="1">
      <alignment vertical="center"/>
    </xf>
    <xf numFmtId="0" fontId="0" fillId="40" borderId="18" xfId="0" applyFill="1" applyBorder="1" applyAlignment="1">
      <alignment vertical="center"/>
    </xf>
    <xf numFmtId="0" fontId="0" fillId="0" borderId="34" xfId="0" applyBorder="1" applyAlignment="1">
      <alignment vertical="center"/>
    </xf>
    <xf numFmtId="181" fontId="0" fillId="0" borderId="30" xfId="0" applyNumberFormat="1" applyFont="1" applyFill="1" applyBorder="1" applyAlignment="1">
      <alignment vertical="center"/>
    </xf>
    <xf numFmtId="0" fontId="0" fillId="0" borderId="18" xfId="0" applyBorder="1" applyAlignment="1">
      <alignment vertical="center"/>
    </xf>
    <xf numFmtId="181" fontId="0" fillId="0" borderId="41" xfId="0" applyNumberFormat="1" applyFont="1" applyBorder="1" applyAlignment="1">
      <alignment vertical="center"/>
    </xf>
    <xf numFmtId="181" fontId="0" fillId="0" borderId="33" xfId="0" applyNumberFormat="1" applyFont="1" applyBorder="1" applyAlignment="1">
      <alignment vertical="center"/>
    </xf>
    <xf numFmtId="0" fontId="0" fillId="0" borderId="28" xfId="0" applyBorder="1" applyAlignment="1">
      <alignment vertical="center"/>
    </xf>
    <xf numFmtId="0" fontId="0" fillId="0" borderId="31" xfId="0" applyBorder="1" applyAlignment="1">
      <alignment vertical="center"/>
    </xf>
    <xf numFmtId="181" fontId="0" fillId="0" borderId="25" xfId="0" applyNumberFormat="1" applyFont="1" applyBorder="1" applyAlignment="1">
      <alignment vertical="center"/>
    </xf>
    <xf numFmtId="0" fontId="0" fillId="0" borderId="38" xfId="0" applyBorder="1" applyAlignment="1">
      <alignment horizontal="left" vertical="center"/>
    </xf>
    <xf numFmtId="0" fontId="0" fillId="0" borderId="42" xfId="0" applyBorder="1" applyAlignment="1">
      <alignment vertical="center"/>
    </xf>
    <xf numFmtId="181" fontId="0" fillId="0" borderId="22" xfId="0" applyNumberFormat="1" applyFont="1" applyBorder="1" applyAlignment="1">
      <alignment vertical="center"/>
    </xf>
    <xf numFmtId="0" fontId="0" fillId="0" borderId="40" xfId="0" applyBorder="1" applyAlignment="1">
      <alignment horizontal="left" vertical="center"/>
    </xf>
    <xf numFmtId="0" fontId="0" fillId="0" borderId="43" xfId="0" applyBorder="1" applyAlignment="1">
      <alignment vertical="center"/>
    </xf>
    <xf numFmtId="181" fontId="0" fillId="0" borderId="30" xfId="0" applyNumberFormat="1" applyFont="1" applyBorder="1" applyAlignment="1">
      <alignment vertical="center"/>
    </xf>
    <xf numFmtId="0" fontId="0" fillId="0" borderId="44" xfId="0" applyBorder="1" applyAlignment="1">
      <alignment vertical="center"/>
    </xf>
    <xf numFmtId="181" fontId="0" fillId="0" borderId="38" xfId="0" applyNumberFormat="1" applyFont="1" applyBorder="1" applyAlignment="1">
      <alignment vertical="center"/>
    </xf>
    <xf numFmtId="0" fontId="0" fillId="0" borderId="25" xfId="0" applyBorder="1" applyAlignment="1">
      <alignment horizontal="left" vertical="center"/>
    </xf>
    <xf numFmtId="0" fontId="0" fillId="40" borderId="40" xfId="0" applyFont="1" applyFill="1" applyBorder="1" applyAlignment="1">
      <alignment vertical="center"/>
    </xf>
    <xf numFmtId="181" fontId="0" fillId="0" borderId="40" xfId="0" applyNumberFormat="1" applyBorder="1" applyAlignment="1">
      <alignment vertical="center"/>
    </xf>
    <xf numFmtId="0" fontId="0" fillId="0" borderId="22" xfId="0" applyBorder="1" applyAlignment="1">
      <alignment horizontal="left" vertical="center"/>
    </xf>
    <xf numFmtId="181" fontId="0" fillId="0" borderId="18" xfId="0" applyNumberFormat="1" applyBorder="1" applyAlignment="1">
      <alignment vertical="center"/>
    </xf>
    <xf numFmtId="181" fontId="0" fillId="0" borderId="38" xfId="0" applyNumberFormat="1" applyBorder="1" applyAlignment="1">
      <alignment vertical="center"/>
    </xf>
    <xf numFmtId="0" fontId="0" fillId="0" borderId="25" xfId="0" applyBorder="1" applyAlignment="1">
      <alignment vertical="center"/>
    </xf>
    <xf numFmtId="181" fontId="0" fillId="0" borderId="37" xfId="0" applyNumberFormat="1" applyBorder="1" applyAlignment="1">
      <alignment vertical="center"/>
    </xf>
    <xf numFmtId="0" fontId="0" fillId="0" borderId="22" xfId="0" applyBorder="1" applyAlignment="1">
      <alignment vertical="center"/>
    </xf>
    <xf numFmtId="0" fontId="0" fillId="0" borderId="42" xfId="0" applyFont="1" applyBorder="1" applyAlignment="1">
      <alignment vertical="center"/>
    </xf>
    <xf numFmtId="0" fontId="0" fillId="0" borderId="30" xfId="0" applyBorder="1" applyAlignment="1">
      <alignment vertical="center"/>
    </xf>
    <xf numFmtId="181" fontId="0" fillId="0" borderId="0" xfId="0" applyNumberFormat="1" applyAlignment="1">
      <alignment vertical="center"/>
    </xf>
    <xf numFmtId="0" fontId="0" fillId="7" borderId="38" xfId="0" applyFill="1" applyBorder="1" applyAlignment="1">
      <alignment horizontal="center" vertical="top"/>
    </xf>
    <xf numFmtId="0" fontId="0" fillId="7" borderId="33" xfId="0" applyFont="1" applyFill="1" applyBorder="1" applyAlignment="1">
      <alignment horizontal="center" vertical="top"/>
    </xf>
    <xf numFmtId="0" fontId="0" fillId="7" borderId="33" xfId="0" applyFill="1" applyBorder="1" applyAlignment="1">
      <alignment horizontal="center" vertical="top"/>
    </xf>
    <xf numFmtId="0" fontId="0" fillId="7" borderId="33" xfId="0" applyFill="1" applyBorder="1" applyAlignment="1">
      <alignment horizontal="left" vertical="top"/>
    </xf>
    <xf numFmtId="0" fontId="0" fillId="0" borderId="0" xfId="0" applyAlignment="1">
      <alignment vertical="top"/>
    </xf>
    <xf numFmtId="0" fontId="0" fillId="0" borderId="0" xfId="0" applyAlignment="1">
      <alignment horizontal="right" vertical="top"/>
    </xf>
    <xf numFmtId="0" fontId="0" fillId="0" borderId="0" xfId="0" applyAlignment="1">
      <alignment horizontal="center" vertical="top"/>
    </xf>
    <xf numFmtId="0" fontId="18"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49" fontId="18" fillId="0" borderId="0" xfId="0" applyNumberFormat="1" applyFont="1" applyAlignment="1">
      <alignment horizontal="center"/>
    </xf>
    <xf numFmtId="0" fontId="0" fillId="0" borderId="0" xfId="0" applyBorder="1" applyAlignment="1">
      <alignment vertical="center"/>
    </xf>
    <xf numFmtId="181" fontId="0" fillId="0" borderId="0" xfId="0" applyNumberFormat="1" applyBorder="1" applyAlignment="1">
      <alignment vertical="center"/>
    </xf>
    <xf numFmtId="0" fontId="0" fillId="0" borderId="0" xfId="0" applyBorder="1" applyAlignment="1">
      <alignment horizontal="left" vertical="center"/>
    </xf>
    <xf numFmtId="49" fontId="0" fillId="0" borderId="0" xfId="0" applyNumberFormat="1" applyFont="1" applyAlignment="1">
      <alignment horizontal="center"/>
    </xf>
    <xf numFmtId="176" fontId="18" fillId="0" borderId="0" xfId="0" applyNumberFormat="1" applyFont="1" applyAlignment="1">
      <alignment horizontal="center"/>
    </xf>
    <xf numFmtId="0" fontId="18" fillId="0" borderId="0" xfId="0" applyFont="1" applyAlignment="1">
      <alignment horizontal="center"/>
    </xf>
    <xf numFmtId="176" fontId="18" fillId="0" borderId="0" xfId="0" applyNumberFormat="1" applyFont="1" applyFill="1" applyAlignment="1">
      <alignment horizontal="center"/>
    </xf>
    <xf numFmtId="182" fontId="0" fillId="0" borderId="33" xfId="0" applyNumberFormat="1" applyBorder="1" applyAlignment="1">
      <alignment vertical="center"/>
    </xf>
    <xf numFmtId="182" fontId="0" fillId="0" borderId="0" xfId="0" applyNumberFormat="1" applyAlignment="1">
      <alignment vertical="center"/>
    </xf>
    <xf numFmtId="176" fontId="18" fillId="7" borderId="0" xfId="0" applyNumberFormat="1" applyFont="1" applyFill="1" applyAlignment="1">
      <alignment/>
    </xf>
    <xf numFmtId="0" fontId="0" fillId="7" borderId="0" xfId="0" applyFill="1" applyBorder="1" applyAlignment="1">
      <alignment vertical="center"/>
    </xf>
    <xf numFmtId="181" fontId="0" fillId="7" borderId="0" xfId="0" applyNumberFormat="1" applyFill="1" applyBorder="1" applyAlignment="1">
      <alignment vertical="center"/>
    </xf>
    <xf numFmtId="0" fontId="0" fillId="7" borderId="0" xfId="0" applyFill="1" applyBorder="1" applyAlignment="1">
      <alignment horizontal="left" vertical="center"/>
    </xf>
    <xf numFmtId="0" fontId="0" fillId="7" borderId="0" xfId="0" applyFill="1" applyAlignment="1">
      <alignment vertical="center"/>
    </xf>
    <xf numFmtId="0" fontId="0" fillId="7" borderId="0" xfId="0" applyFill="1" applyAlignment="1">
      <alignment horizontal="right" vertical="center"/>
    </xf>
    <xf numFmtId="0" fontId="0" fillId="7" borderId="0" xfId="0" applyFill="1"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1" fillId="0" borderId="0" xfId="0" applyFont="1" applyAlignment="1">
      <alignment horizontal="right" vertical="center"/>
    </xf>
    <xf numFmtId="181" fontId="0" fillId="0" borderId="0" xfId="0" applyNumberFormat="1" applyAlignment="1">
      <alignment/>
    </xf>
    <xf numFmtId="182" fontId="0" fillId="0" borderId="0" xfId="0" applyNumberFormat="1" applyAlignment="1">
      <alignment/>
    </xf>
    <xf numFmtId="182" fontId="0" fillId="0" borderId="19" xfId="0" applyNumberFormat="1" applyBorder="1" applyAlignment="1">
      <alignment/>
    </xf>
    <xf numFmtId="181" fontId="0" fillId="7" borderId="0" xfId="0" applyNumberFormat="1" applyFill="1" applyAlignment="1">
      <alignment vertical="center"/>
    </xf>
    <xf numFmtId="182" fontId="0" fillId="7" borderId="0" xfId="0" applyNumberFormat="1" applyFill="1" applyAlignment="1">
      <alignment vertical="center"/>
    </xf>
    <xf numFmtId="181" fontId="18" fillId="0" borderId="0" xfId="0" applyNumberFormat="1" applyFont="1" applyAlignment="1">
      <alignment vertical="center"/>
    </xf>
    <xf numFmtId="176" fontId="18" fillId="0" borderId="19" xfId="0" applyNumberFormat="1" applyFont="1" applyFill="1" applyBorder="1" applyAlignment="1">
      <alignment/>
    </xf>
    <xf numFmtId="0" fontId="80" fillId="0" borderId="19" xfId="0" applyFont="1" applyBorder="1" applyAlignment="1">
      <alignment vertical="center"/>
    </xf>
    <xf numFmtId="0" fontId="81" fillId="0" borderId="19" xfId="0" applyFont="1" applyBorder="1" applyAlignment="1">
      <alignment vertical="center"/>
    </xf>
    <xf numFmtId="0" fontId="18" fillId="0" borderId="19" xfId="0" applyFont="1" applyBorder="1" applyAlignment="1">
      <alignment vertical="center"/>
    </xf>
    <xf numFmtId="181" fontId="18" fillId="0" borderId="19" xfId="0" applyNumberFormat="1" applyFont="1" applyBorder="1" applyAlignment="1">
      <alignment vertical="center"/>
    </xf>
    <xf numFmtId="0" fontId="0" fillId="0" borderId="0" xfId="0" applyFont="1" applyAlignment="1">
      <alignment vertical="center"/>
    </xf>
    <xf numFmtId="0" fontId="62" fillId="0" borderId="45" xfId="0" applyFont="1" applyBorder="1" applyAlignment="1">
      <alignment horizontal="center" vertical="center"/>
    </xf>
    <xf numFmtId="0" fontId="82" fillId="0" borderId="46" xfId="0" applyFont="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4" xfId="0" applyBorder="1" applyAlignment="1">
      <alignment vertical="center" wrapText="1"/>
    </xf>
    <xf numFmtId="0" fontId="0" fillId="0" borderId="49" xfId="0" applyBorder="1" applyAlignment="1">
      <alignment vertical="center" wrapText="1"/>
    </xf>
    <xf numFmtId="0" fontId="0" fillId="0" borderId="44" xfId="0" applyBorder="1" applyAlignment="1">
      <alignment horizontal="left" vertical="center" wrapText="1"/>
    </xf>
    <xf numFmtId="0" fontId="0" fillId="0" borderId="49" xfId="0" applyBorder="1" applyAlignment="1">
      <alignment vertical="center"/>
    </xf>
    <xf numFmtId="20" fontId="0" fillId="0" borderId="15" xfId="0" applyNumberFormat="1" applyBorder="1" applyAlignment="1">
      <alignment horizontal="left" vertical="center"/>
    </xf>
    <xf numFmtId="0" fontId="0" fillId="0" borderId="50" xfId="0" applyBorder="1" applyAlignment="1">
      <alignment vertical="center"/>
    </xf>
    <xf numFmtId="0" fontId="0" fillId="0" borderId="51" xfId="0" applyBorder="1" applyAlignment="1">
      <alignment vertical="center"/>
    </xf>
    <xf numFmtId="20" fontId="0" fillId="7" borderId="0" xfId="0" applyNumberFormat="1" applyFill="1" applyBorder="1" applyAlignment="1">
      <alignment horizontal="left" vertical="center"/>
    </xf>
    <xf numFmtId="0" fontId="62" fillId="0" borderId="44" xfId="0" applyFont="1" applyFill="1" applyBorder="1" applyAlignment="1">
      <alignment horizontal="center" vertical="center"/>
    </xf>
    <xf numFmtId="0" fontId="62" fillId="0" borderId="33" xfId="0" applyFont="1" applyFill="1" applyBorder="1" applyAlignment="1">
      <alignment horizontal="center" vertical="center"/>
    </xf>
    <xf numFmtId="0" fontId="0" fillId="0" borderId="30" xfId="0" applyFill="1" applyBorder="1" applyAlignment="1">
      <alignment vertical="center"/>
    </xf>
    <xf numFmtId="0" fontId="0" fillId="0" borderId="30" xfId="0" applyFill="1" applyBorder="1" applyAlignment="1">
      <alignment vertical="center" wrapText="1"/>
    </xf>
    <xf numFmtId="20" fontId="0" fillId="0" borderId="18" xfId="0" applyNumberFormat="1" applyFill="1" applyBorder="1" applyAlignment="1">
      <alignment vertical="center"/>
    </xf>
    <xf numFmtId="0" fontId="0" fillId="0" borderId="18" xfId="0" applyFill="1" applyBorder="1" applyAlignment="1">
      <alignment vertical="center" wrapText="1"/>
    </xf>
    <xf numFmtId="20" fontId="0" fillId="0" borderId="30" xfId="0" applyNumberFormat="1" applyFill="1" applyBorder="1" applyAlignment="1">
      <alignment vertical="center"/>
    </xf>
    <xf numFmtId="0" fontId="77" fillId="0" borderId="30" xfId="0" applyFont="1" applyFill="1" applyBorder="1" applyAlignment="1">
      <alignment vertical="center"/>
    </xf>
    <xf numFmtId="20" fontId="0" fillId="0" borderId="22" xfId="0" applyNumberFormat="1" applyFill="1" applyBorder="1" applyAlignment="1">
      <alignment vertical="center"/>
    </xf>
    <xf numFmtId="0" fontId="0" fillId="0" borderId="22" xfId="0" applyFill="1" applyBorder="1" applyAlignment="1">
      <alignment vertical="center"/>
    </xf>
    <xf numFmtId="20" fontId="0" fillId="0" borderId="40" xfId="0" applyNumberFormat="1" applyFill="1" applyBorder="1" applyAlignment="1">
      <alignment vertical="center"/>
    </xf>
    <xf numFmtId="20" fontId="0" fillId="7" borderId="30" xfId="0" applyNumberFormat="1" applyFill="1" applyBorder="1" applyAlignment="1">
      <alignment horizontal="left" vertical="center"/>
    </xf>
    <xf numFmtId="0" fontId="0" fillId="7" borderId="30" xfId="0" applyFill="1" applyBorder="1" applyAlignment="1">
      <alignment vertical="center"/>
    </xf>
    <xf numFmtId="0" fontId="0" fillId="7" borderId="44" xfId="0" applyFill="1" applyBorder="1" applyAlignment="1">
      <alignment vertical="center"/>
    </xf>
    <xf numFmtId="0" fontId="0" fillId="7" borderId="42" xfId="0" applyFill="1" applyBorder="1" applyAlignment="1">
      <alignment vertical="center"/>
    </xf>
    <xf numFmtId="0" fontId="0" fillId="7" borderId="37" xfId="0" applyFill="1" applyBorder="1" applyAlignment="1">
      <alignment vertical="center"/>
    </xf>
    <xf numFmtId="0" fontId="77" fillId="0" borderId="40" xfId="0" applyFont="1" applyBorder="1" applyAlignment="1">
      <alignment vertical="center"/>
    </xf>
    <xf numFmtId="0" fontId="0" fillId="0" borderId="30" xfId="0" applyBorder="1" applyAlignment="1">
      <alignment vertical="center" wrapText="1"/>
    </xf>
    <xf numFmtId="0" fontId="0" fillId="0" borderId="0" xfId="0" applyFill="1" applyBorder="1" applyAlignment="1">
      <alignment vertical="center"/>
    </xf>
    <xf numFmtId="0" fontId="0" fillId="0" borderId="0" xfId="34">
      <alignment/>
      <protection/>
    </xf>
    <xf numFmtId="0" fontId="25" fillId="0" borderId="0" xfId="34" applyFont="1">
      <alignment/>
      <protection/>
    </xf>
    <xf numFmtId="0" fontId="25" fillId="0" borderId="0" xfId="34" applyFont="1" applyFill="1" applyBorder="1">
      <alignment/>
      <protection/>
    </xf>
    <xf numFmtId="0" fontId="26" fillId="0" borderId="0" xfId="34" applyFont="1" applyFill="1" applyBorder="1" applyAlignment="1">
      <alignment horizontal="left" vertical="center"/>
      <protection/>
    </xf>
    <xf numFmtId="0" fontId="27" fillId="0" borderId="23" xfId="34" applyFont="1" applyBorder="1" applyAlignment="1">
      <alignment horizontal="center" vertical="center"/>
      <protection/>
    </xf>
    <xf numFmtId="0" fontId="27" fillId="0" borderId="23" xfId="34" applyFont="1" applyFill="1" applyBorder="1" applyAlignment="1">
      <alignment horizontal="center" vertical="center"/>
      <protection/>
    </xf>
    <xf numFmtId="0" fontId="28" fillId="0" borderId="0" xfId="34" applyFont="1" applyBorder="1" applyAlignment="1">
      <alignment horizontal="left" vertical="center"/>
      <protection/>
    </xf>
    <xf numFmtId="0" fontId="28" fillId="0" borderId="0" xfId="34" applyFont="1" applyFill="1" applyBorder="1" applyAlignment="1">
      <alignment horizontal="left" vertical="center"/>
      <protection/>
    </xf>
    <xf numFmtId="0" fontId="20" fillId="0" borderId="0" xfId="34" applyFont="1" applyFill="1" applyBorder="1" applyAlignment="1">
      <alignment horizontal="left" vertical="center"/>
      <protection/>
    </xf>
    <xf numFmtId="0" fontId="27" fillId="0" borderId="0" xfId="34" applyFont="1" applyBorder="1" applyAlignment="1">
      <alignment horizontal="center" vertical="center"/>
      <protection/>
    </xf>
    <xf numFmtId="0" fontId="0" fillId="0" borderId="0" xfId="34" applyFill="1" applyBorder="1">
      <alignment/>
      <protection/>
    </xf>
    <xf numFmtId="0" fontId="29" fillId="0" borderId="24" xfId="34" applyFont="1" applyBorder="1" applyAlignment="1">
      <alignment horizontal="center" vertical="center"/>
      <protection/>
    </xf>
    <xf numFmtId="0" fontId="29" fillId="0" borderId="23" xfId="34" applyFont="1" applyBorder="1" applyAlignment="1">
      <alignment horizontal="center" vertical="center"/>
      <protection/>
    </xf>
    <xf numFmtId="0" fontId="29" fillId="0" borderId="0" xfId="34" applyFont="1" applyAlignment="1">
      <alignment horizontal="center" vertical="center"/>
      <protection/>
    </xf>
    <xf numFmtId="0" fontId="0" fillId="0" borderId="0" xfId="34" applyFill="1">
      <alignment/>
      <protection/>
    </xf>
    <xf numFmtId="0" fontId="29" fillId="0" borderId="0" xfId="34" applyFont="1" applyFill="1" applyAlignment="1">
      <alignment horizontal="center" vertical="center"/>
      <protection/>
    </xf>
    <xf numFmtId="0" fontId="29" fillId="0" borderId="0" xfId="34" applyFont="1" applyFill="1" applyBorder="1" applyAlignment="1">
      <alignment horizontal="center" vertical="center"/>
      <protection/>
    </xf>
    <xf numFmtId="0" fontId="29" fillId="7" borderId="0" xfId="34" applyFont="1" applyFill="1" applyAlignment="1">
      <alignment horizontal="center" vertical="center"/>
      <protection/>
    </xf>
    <xf numFmtId="0" fontId="0" fillId="7" borderId="0" xfId="34" applyFill="1">
      <alignment/>
      <protection/>
    </xf>
    <xf numFmtId="0" fontId="83" fillId="0" borderId="52" xfId="34" applyFont="1" applyFill="1" applyBorder="1" applyAlignment="1">
      <alignment horizontal="left" vertical="center"/>
      <protection/>
    </xf>
    <xf numFmtId="0" fontId="27" fillId="0" borderId="53" xfId="34" applyFont="1" applyFill="1" applyBorder="1" applyAlignment="1">
      <alignment horizontal="left" vertical="center"/>
      <protection/>
    </xf>
    <xf numFmtId="0" fontId="83" fillId="41" borderId="23" xfId="34" applyFont="1" applyFill="1" applyBorder="1" applyAlignment="1">
      <alignment horizontal="left" vertical="center"/>
      <protection/>
    </xf>
    <xf numFmtId="0" fontId="83" fillId="0" borderId="23" xfId="34" applyFont="1" applyFill="1" applyBorder="1" applyAlignment="1">
      <alignment horizontal="left" vertical="center"/>
      <protection/>
    </xf>
    <xf numFmtId="0" fontId="27" fillId="0" borderId="52" xfId="34" applyFont="1" applyFill="1" applyBorder="1" applyAlignment="1">
      <alignment horizontal="left" vertical="center"/>
      <protection/>
    </xf>
    <xf numFmtId="0" fontId="27" fillId="0" borderId="23" xfId="34" applyFont="1" applyFill="1" applyBorder="1" applyAlignment="1">
      <alignment horizontal="left" vertical="center"/>
      <protection/>
    </xf>
    <xf numFmtId="0" fontId="25" fillId="0" borderId="23" xfId="34" applyFont="1" applyBorder="1">
      <alignment/>
      <protection/>
    </xf>
    <xf numFmtId="0" fontId="27" fillId="0" borderId="0" xfId="34" applyFont="1" applyFill="1" applyBorder="1" applyAlignment="1">
      <alignment horizontal="left" vertical="center"/>
      <protection/>
    </xf>
    <xf numFmtId="0" fontId="83" fillId="0" borderId="23" xfId="34" applyFont="1" applyFill="1" applyBorder="1" applyAlignment="1">
      <alignment horizontal="center" vertical="center"/>
      <protection/>
    </xf>
    <xf numFmtId="0" fontId="27" fillId="0" borderId="0" xfId="34" applyFont="1" applyFill="1" applyBorder="1" applyAlignment="1">
      <alignment horizontal="center" vertical="center"/>
      <protection/>
    </xf>
    <xf numFmtId="0" fontId="25" fillId="0" borderId="0" xfId="34" applyFont="1" applyAlignment="1">
      <alignment horizontal="center" vertical="center"/>
      <protection/>
    </xf>
    <xf numFmtId="0" fontId="25" fillId="0" borderId="0" xfId="34" applyFont="1" applyFill="1" applyBorder="1" applyAlignment="1">
      <alignment horizontal="center" vertical="center"/>
      <protection/>
    </xf>
    <xf numFmtId="0" fontId="32" fillId="0" borderId="0" xfId="34" applyFont="1" applyAlignment="1">
      <alignment horizontal="left" vertical="center"/>
      <protection/>
    </xf>
    <xf numFmtId="0" fontId="32" fillId="0" borderId="0" xfId="34" applyFont="1" applyAlignment="1">
      <alignment horizontal="center" vertical="center"/>
      <protection/>
    </xf>
    <xf numFmtId="0" fontId="20" fillId="0" borderId="23" xfId="34" applyFont="1" applyFill="1" applyBorder="1" applyAlignment="1">
      <alignment horizontal="left" vertical="center"/>
      <protection/>
    </xf>
    <xf numFmtId="0" fontId="27" fillId="0" borderId="23" xfId="34" applyFont="1" applyBorder="1" applyAlignment="1">
      <alignment horizontal="left" vertical="center"/>
      <protection/>
    </xf>
    <xf numFmtId="0" fontId="27" fillId="41" borderId="23" xfId="34" applyFont="1" applyFill="1" applyBorder="1" applyAlignment="1">
      <alignment horizontal="left" vertical="center"/>
      <protection/>
    </xf>
    <xf numFmtId="0" fontId="20" fillId="0" borderId="23" xfId="34" applyFont="1" applyBorder="1" applyAlignment="1">
      <alignment horizontal="center" vertical="center"/>
      <protection/>
    </xf>
    <xf numFmtId="0" fontId="84" fillId="0" borderId="0" xfId="34" applyFont="1" applyFill="1" applyBorder="1" applyAlignment="1">
      <alignment horizontal="left" vertical="center"/>
      <protection/>
    </xf>
    <xf numFmtId="0" fontId="84" fillId="0" borderId="23" xfId="34" applyFont="1" applyFill="1" applyBorder="1" applyAlignment="1">
      <alignment horizontal="left" vertical="center"/>
      <protection/>
    </xf>
    <xf numFmtId="0" fontId="83" fillId="0" borderId="0" xfId="34" applyFont="1" applyFill="1" applyBorder="1" applyAlignment="1">
      <alignment horizontal="left" vertical="center"/>
      <protection/>
    </xf>
    <xf numFmtId="0" fontId="83" fillId="0" borderId="17" xfId="34" applyFont="1" applyFill="1" applyBorder="1" applyAlignment="1">
      <alignment horizontal="left" vertical="center"/>
      <protection/>
    </xf>
    <xf numFmtId="0" fontId="20" fillId="0" borderId="17" xfId="34" applyFont="1" applyFill="1" applyBorder="1" applyAlignment="1">
      <alignment horizontal="left" vertical="center"/>
      <protection/>
    </xf>
    <xf numFmtId="0" fontId="83" fillId="0" borderId="23" xfId="34" applyFont="1" applyBorder="1" applyAlignment="1">
      <alignment horizontal="center" vertical="center"/>
      <protection/>
    </xf>
    <xf numFmtId="0" fontId="29" fillId="0" borderId="0" xfId="34" applyFont="1" applyBorder="1" applyAlignment="1">
      <alignment horizontal="center" vertical="center"/>
      <protection/>
    </xf>
    <xf numFmtId="0" fontId="20" fillId="0" borderId="52" xfId="34" applyFont="1" applyFill="1" applyBorder="1" applyAlignment="1">
      <alignment horizontal="left" vertical="center"/>
      <protection/>
    </xf>
    <xf numFmtId="0" fontId="20" fillId="0" borderId="0" xfId="34" applyFont="1" applyBorder="1" applyAlignment="1">
      <alignment horizontal="center"/>
      <protection/>
    </xf>
    <xf numFmtId="0" fontId="85" fillId="0" borderId="0" xfId="34" applyFont="1" applyFill="1" applyBorder="1">
      <alignment/>
      <protection/>
    </xf>
    <xf numFmtId="0" fontId="25" fillId="37" borderId="0" xfId="34" applyFont="1" applyFill="1">
      <alignment/>
      <protection/>
    </xf>
    <xf numFmtId="0" fontId="85" fillId="0" borderId="0" xfId="34" applyFont="1">
      <alignment/>
      <protection/>
    </xf>
    <xf numFmtId="0" fontId="35" fillId="41" borderId="0" xfId="34" applyFont="1" applyFill="1">
      <alignment/>
      <protection/>
    </xf>
    <xf numFmtId="0" fontId="20" fillId="0" borderId="52" xfId="34" applyFont="1" applyBorder="1" applyAlignment="1">
      <alignment horizontal="center"/>
      <protection/>
    </xf>
    <xf numFmtId="0" fontId="25" fillId="0" borderId="54" xfId="34" applyFont="1" applyFill="1" applyBorder="1">
      <alignment/>
      <protection/>
    </xf>
    <xf numFmtId="0" fontId="20" fillId="0" borderId="54" xfId="34" applyFont="1" applyBorder="1" applyAlignment="1">
      <alignment horizontal="center"/>
      <protection/>
    </xf>
    <xf numFmtId="0" fontId="20" fillId="0" borderId="53" xfId="34" applyFont="1" applyBorder="1" applyAlignment="1">
      <alignment horizontal="center"/>
      <protection/>
    </xf>
    <xf numFmtId="0" fontId="25" fillId="0" borderId="0" xfId="34" applyFont="1" applyBorder="1">
      <alignment/>
      <protection/>
    </xf>
    <xf numFmtId="0" fontId="18" fillId="7" borderId="0" xfId="0" applyFont="1" applyFill="1" applyAlignment="1">
      <alignment/>
    </xf>
    <xf numFmtId="0" fontId="18" fillId="7" borderId="0" xfId="0" applyFont="1" applyFill="1" applyBorder="1" applyAlignment="1">
      <alignment/>
    </xf>
    <xf numFmtId="0" fontId="18" fillId="0" borderId="17" xfId="0" applyFont="1" applyBorder="1" applyAlignment="1">
      <alignment/>
    </xf>
    <xf numFmtId="0" fontId="18" fillId="0" borderId="16" xfId="0" applyFont="1" applyBorder="1" applyAlignment="1">
      <alignment/>
    </xf>
    <xf numFmtId="0" fontId="18" fillId="0" borderId="15" xfId="0" applyFont="1" applyBorder="1" applyAlignment="1">
      <alignment/>
    </xf>
    <xf numFmtId="0" fontId="18" fillId="0" borderId="14" xfId="0" applyFont="1" applyBorder="1" applyAlignment="1">
      <alignment/>
    </xf>
    <xf numFmtId="0" fontId="18" fillId="0" borderId="0" xfId="0" applyFont="1" applyBorder="1" applyAlignment="1">
      <alignment/>
    </xf>
    <xf numFmtId="0" fontId="18" fillId="0" borderId="13" xfId="0" applyFont="1" applyBorder="1" applyAlignment="1">
      <alignment/>
    </xf>
    <xf numFmtId="0" fontId="18" fillId="0" borderId="12" xfId="0" applyFont="1" applyBorder="1" applyAlignment="1">
      <alignment/>
    </xf>
    <xf numFmtId="0" fontId="18" fillId="0" borderId="11" xfId="0" applyFont="1" applyBorder="1" applyAlignment="1">
      <alignment/>
    </xf>
    <xf numFmtId="0" fontId="18" fillId="0" borderId="10" xfId="0" applyFont="1" applyBorder="1" applyAlignment="1">
      <alignment/>
    </xf>
    <xf numFmtId="0" fontId="18" fillId="42" borderId="0" xfId="0" applyFont="1" applyFill="1" applyAlignment="1">
      <alignment/>
    </xf>
    <xf numFmtId="0" fontId="81" fillId="0" borderId="13" xfId="0" applyFont="1" applyBorder="1" applyAlignment="1">
      <alignment/>
    </xf>
    <xf numFmtId="0" fontId="86" fillId="0" borderId="13" xfId="0" applyFont="1" applyBorder="1" applyAlignment="1">
      <alignment/>
    </xf>
    <xf numFmtId="0" fontId="37" fillId="0" borderId="13" xfId="0" applyFont="1" applyBorder="1" applyAlignment="1">
      <alignment/>
    </xf>
    <xf numFmtId="176" fontId="10" fillId="0" borderId="0" xfId="0" applyNumberFormat="1" applyFont="1" applyAlignment="1">
      <alignment horizontal="center"/>
    </xf>
    <xf numFmtId="176" fontId="10" fillId="0" borderId="0" xfId="0" applyNumberFormat="1" applyFont="1" applyAlignment="1">
      <alignment/>
    </xf>
    <xf numFmtId="0" fontId="87" fillId="0" borderId="0" xfId="0" applyFont="1" applyBorder="1" applyAlignment="1">
      <alignment horizontal="left" vertical="center"/>
    </xf>
    <xf numFmtId="0" fontId="77" fillId="0" borderId="49" xfId="0" applyFont="1" applyBorder="1" applyAlignment="1">
      <alignment vertical="center" wrapText="1"/>
    </xf>
    <xf numFmtId="0" fontId="0" fillId="0" borderId="13" xfId="0" applyFont="1" applyBorder="1" applyAlignment="1">
      <alignment/>
    </xf>
    <xf numFmtId="0" fontId="21" fillId="0" borderId="13" xfId="0" applyFont="1" applyBorder="1" applyAlignment="1">
      <alignment/>
    </xf>
    <xf numFmtId="0" fontId="10" fillId="0" borderId="0" xfId="0" applyFont="1" applyFill="1" applyAlignment="1">
      <alignment horizontal="left"/>
    </xf>
    <xf numFmtId="20" fontId="0" fillId="0" borderId="44" xfId="0" applyNumberFormat="1" applyFill="1" applyBorder="1" applyAlignment="1">
      <alignment vertical="center"/>
    </xf>
    <xf numFmtId="0" fontId="0" fillId="0" borderId="44" xfId="0" applyFill="1" applyBorder="1" applyAlignment="1">
      <alignment vertical="center"/>
    </xf>
    <xf numFmtId="0" fontId="0" fillId="0" borderId="33" xfId="0" applyFill="1" applyBorder="1" applyAlignment="1">
      <alignment vertical="center"/>
    </xf>
    <xf numFmtId="20" fontId="0" fillId="0" borderId="0" xfId="0" applyNumberFormat="1" applyFill="1" applyBorder="1" applyAlignment="1">
      <alignment vertical="center"/>
    </xf>
    <xf numFmtId="0" fontId="0" fillId="0" borderId="25" xfId="0" applyFill="1" applyBorder="1" applyAlignment="1">
      <alignment vertical="center"/>
    </xf>
    <xf numFmtId="0" fontId="0" fillId="0" borderId="38" xfId="0" applyFill="1" applyBorder="1" applyAlignment="1">
      <alignment vertical="center"/>
    </xf>
    <xf numFmtId="0" fontId="0" fillId="0" borderId="23" xfId="0" applyFont="1" applyBorder="1" applyAlignment="1">
      <alignment/>
    </xf>
    <xf numFmtId="176" fontId="10" fillId="0" borderId="0" xfId="0" applyNumberFormat="1" applyFont="1" applyAlignment="1">
      <alignment horizontal="left"/>
    </xf>
    <xf numFmtId="176" fontId="0" fillId="0" borderId="0" xfId="0" applyNumberFormat="1" applyFont="1" applyFill="1" applyAlignment="1">
      <alignment horizontal="right"/>
    </xf>
    <xf numFmtId="176" fontId="0" fillId="0" borderId="0" xfId="0" applyNumberFormat="1" applyFont="1" applyFill="1" applyAlignment="1">
      <alignment horizontal="center"/>
    </xf>
    <xf numFmtId="0" fontId="0" fillId="0" borderId="0" xfId="0" applyAlignment="1">
      <alignment vertical="center" wrapText="1"/>
    </xf>
    <xf numFmtId="0" fontId="0" fillId="7" borderId="0" xfId="0" applyFont="1" applyFill="1" applyBorder="1" applyAlignment="1">
      <alignment horizontal="center" vertical="top"/>
    </xf>
    <xf numFmtId="0" fontId="0" fillId="0" borderId="0" xfId="0" applyFont="1" applyBorder="1" applyAlignment="1">
      <alignment vertical="center"/>
    </xf>
    <xf numFmtId="0" fontId="0" fillId="0" borderId="0" xfId="0" applyFont="1" applyFill="1" applyBorder="1" applyAlignment="1">
      <alignment horizontal="left"/>
    </xf>
    <xf numFmtId="176" fontId="18" fillId="0" borderId="0" xfId="0" applyNumberFormat="1" applyFont="1" applyFill="1" applyBorder="1" applyAlignment="1">
      <alignment horizontal="left"/>
    </xf>
    <xf numFmtId="176" fontId="10" fillId="0" borderId="0" xfId="0" applyNumberFormat="1" applyFont="1" applyFill="1" applyBorder="1" applyAlignment="1">
      <alignment horizontal="left"/>
    </xf>
    <xf numFmtId="0" fontId="10"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Fill="1" applyBorder="1" applyAlignment="1">
      <alignment horizontal="left"/>
    </xf>
    <xf numFmtId="176" fontId="0" fillId="0" borderId="0" xfId="0" applyNumberFormat="1" applyFont="1" applyFill="1" applyBorder="1" applyAlignment="1">
      <alignment horizontal="lef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5"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0" xfId="0" applyNumberFormat="1" applyBorder="1" applyAlignment="1">
      <alignment/>
    </xf>
    <xf numFmtId="0" fontId="0" fillId="0" borderId="61" xfId="0" applyNumberFormat="1" applyBorder="1" applyAlignment="1">
      <alignment/>
    </xf>
    <xf numFmtId="0" fontId="0" fillId="0" borderId="62" xfId="0" applyNumberFormat="1" applyBorder="1" applyAlignment="1">
      <alignment/>
    </xf>
    <xf numFmtId="0" fontId="0" fillId="0" borderId="63" xfId="0" applyBorder="1" applyAlignment="1">
      <alignment/>
    </xf>
    <xf numFmtId="0" fontId="0" fillId="0" borderId="55" xfId="0" applyNumberFormat="1" applyBorder="1" applyAlignment="1">
      <alignment/>
    </xf>
    <xf numFmtId="0" fontId="0" fillId="0" borderId="63" xfId="0" applyNumberFormat="1" applyBorder="1" applyAlignment="1">
      <alignment/>
    </xf>
    <xf numFmtId="0" fontId="0" fillId="0" borderId="58" xfId="0" applyNumberFormat="1" applyBorder="1" applyAlignment="1">
      <alignment/>
    </xf>
    <xf numFmtId="0" fontId="0" fillId="0" borderId="0" xfId="0" applyNumberFormat="1" applyAlignment="1">
      <alignment/>
    </xf>
    <xf numFmtId="0" fontId="0" fillId="0" borderId="59" xfId="0" applyNumberFormat="1" applyBorder="1" applyAlignment="1">
      <alignment/>
    </xf>
    <xf numFmtId="0" fontId="0" fillId="0" borderId="64" xfId="0" applyNumberFormat="1" applyBorder="1" applyAlignment="1">
      <alignment/>
    </xf>
    <xf numFmtId="176" fontId="0" fillId="0" borderId="0" xfId="0" applyNumberFormat="1" applyFont="1" applyAlignment="1">
      <alignment horizontal="right"/>
    </xf>
    <xf numFmtId="176" fontId="0" fillId="0" borderId="0" xfId="0" applyNumberFormat="1" applyFont="1" applyAlignment="1">
      <alignment horizontal="center"/>
    </xf>
    <xf numFmtId="0" fontId="0" fillId="4" borderId="0" xfId="0" applyFill="1" applyAlignment="1">
      <alignment vertical="center"/>
    </xf>
    <xf numFmtId="0" fontId="77" fillId="0" borderId="44" xfId="0" applyFont="1" applyBorder="1" applyAlignment="1">
      <alignment vertical="center"/>
    </xf>
    <xf numFmtId="0" fontId="77" fillId="0" borderId="38" xfId="0" applyFont="1" applyBorder="1" applyAlignment="1">
      <alignment vertical="center"/>
    </xf>
    <xf numFmtId="0" fontId="0" fillId="0" borderId="18" xfId="0" applyFill="1" applyBorder="1" applyAlignment="1">
      <alignment vertical="center"/>
    </xf>
    <xf numFmtId="0" fontId="0" fillId="0" borderId="31" xfId="0" applyFill="1" applyBorder="1" applyAlignment="1">
      <alignment vertical="center"/>
    </xf>
    <xf numFmtId="0" fontId="77" fillId="0" borderId="25" xfId="0" applyFont="1" applyBorder="1" applyAlignment="1">
      <alignment vertical="center"/>
    </xf>
    <xf numFmtId="0" fontId="0" fillId="0" borderId="32" xfId="0" applyBorder="1" applyAlignment="1">
      <alignment vertical="center"/>
    </xf>
    <xf numFmtId="0" fontId="0" fillId="7" borderId="31" xfId="0" applyFill="1" applyBorder="1" applyAlignment="1">
      <alignment vertical="center"/>
    </xf>
    <xf numFmtId="0" fontId="14" fillId="0" borderId="0" xfId="47" applyAlignment="1" applyProtection="1">
      <alignment vertical="center"/>
      <protection/>
    </xf>
    <xf numFmtId="0" fontId="10" fillId="0" borderId="0" xfId="0" applyFont="1" applyBorder="1" applyAlignment="1">
      <alignment vertical="center"/>
    </xf>
    <xf numFmtId="0" fontId="88" fillId="0" borderId="0" xfId="0" applyFont="1" applyBorder="1" applyAlignment="1">
      <alignment horizontal="left" vertical="center"/>
    </xf>
    <xf numFmtId="0" fontId="62" fillId="0" borderId="46" xfId="0" applyFont="1" applyBorder="1" applyAlignment="1">
      <alignment horizontal="center" vertical="center"/>
    </xf>
    <xf numFmtId="0" fontId="31" fillId="0" borderId="23" xfId="34" applyFont="1" applyBorder="1">
      <alignment/>
      <protection/>
    </xf>
    <xf numFmtId="176" fontId="10" fillId="0" borderId="0" xfId="0" applyNumberFormat="1" applyFont="1" applyFill="1" applyAlignment="1">
      <alignment/>
    </xf>
    <xf numFmtId="49" fontId="0" fillId="0" borderId="0" xfId="0" applyNumberFormat="1" applyFont="1" applyAlignment="1">
      <alignment horizontal="right"/>
    </xf>
    <xf numFmtId="0" fontId="18" fillId="0" borderId="38" xfId="0" applyFont="1" applyBorder="1" applyAlignment="1">
      <alignment vertical="center"/>
    </xf>
    <xf numFmtId="0" fontId="10" fillId="0" borderId="38" xfId="0" applyFont="1" applyBorder="1" applyAlignment="1">
      <alignment vertical="center"/>
    </xf>
    <xf numFmtId="0" fontId="18" fillId="0" borderId="40" xfId="0" applyFont="1" applyBorder="1" applyAlignment="1">
      <alignment vertical="center"/>
    </xf>
    <xf numFmtId="0" fontId="10" fillId="0" borderId="40" xfId="0" applyFont="1" applyBorder="1" applyAlignment="1">
      <alignment vertical="center"/>
    </xf>
    <xf numFmtId="0" fontId="18" fillId="0" borderId="18" xfId="0" applyFont="1" applyBorder="1" applyAlignment="1">
      <alignment vertical="center"/>
    </xf>
    <xf numFmtId="0" fontId="10" fillId="0" borderId="18" xfId="0" applyFont="1" applyBorder="1" applyAlignment="1">
      <alignment vertical="center"/>
    </xf>
    <xf numFmtId="0" fontId="0" fillId="0" borderId="42" xfId="0" applyFont="1" applyBorder="1" applyAlignment="1">
      <alignment vertical="center"/>
    </xf>
    <xf numFmtId="0" fontId="25" fillId="0" borderId="0" xfId="34" applyFont="1" applyFill="1">
      <alignment/>
      <protection/>
    </xf>
    <xf numFmtId="0" fontId="85" fillId="0" borderId="0" xfId="34" applyFont="1" applyFill="1">
      <alignment/>
      <protection/>
    </xf>
    <xf numFmtId="0" fontId="20" fillId="0" borderId="0" xfId="34" applyFont="1" applyFill="1" applyBorder="1" applyAlignment="1">
      <alignment horizontal="center"/>
      <protection/>
    </xf>
    <xf numFmtId="0" fontId="25" fillId="42" borderId="25" xfId="34" applyFont="1" applyFill="1" applyBorder="1">
      <alignment/>
      <protection/>
    </xf>
    <xf numFmtId="0" fontId="25" fillId="42" borderId="27" xfId="34" applyFont="1" applyFill="1" applyBorder="1">
      <alignment/>
      <protection/>
    </xf>
    <xf numFmtId="0" fontId="25" fillId="42" borderId="30" xfId="34" applyFont="1" applyFill="1" applyBorder="1">
      <alignment/>
      <protection/>
    </xf>
    <xf numFmtId="0" fontId="25" fillId="42" borderId="32" xfId="34" applyFont="1" applyFill="1" applyBorder="1">
      <alignment/>
      <protection/>
    </xf>
    <xf numFmtId="0" fontId="77" fillId="0" borderId="0" xfId="0" applyFont="1" applyBorder="1" applyAlignment="1">
      <alignment/>
    </xf>
    <xf numFmtId="0" fontId="0" fillId="0" borderId="0" xfId="34" applyFont="1">
      <alignment/>
      <protection/>
    </xf>
    <xf numFmtId="0" fontId="0" fillId="0" borderId="0" xfId="34" applyFont="1" applyFill="1" applyBorder="1">
      <alignment/>
      <protection/>
    </xf>
    <xf numFmtId="0" fontId="0" fillId="0" borderId="0" xfId="34" applyAlignment="1">
      <alignment horizontal="center"/>
      <protection/>
    </xf>
    <xf numFmtId="0" fontId="0" fillId="0" borderId="0" xfId="34" applyFill="1" applyAlignment="1">
      <alignment horizontal="center"/>
      <protection/>
    </xf>
    <xf numFmtId="0" fontId="0" fillId="0" borderId="0" xfId="34" applyFont="1" applyAlignment="1">
      <alignment horizontal="center"/>
      <protection/>
    </xf>
    <xf numFmtId="0" fontId="0" fillId="0" borderId="0" xfId="34" applyFill="1" applyBorder="1" applyAlignment="1">
      <alignment horizontal="center"/>
      <protection/>
    </xf>
    <xf numFmtId="0" fontId="0" fillId="0" borderId="0" xfId="34" applyAlignment="1">
      <alignment horizontal="left"/>
      <protection/>
    </xf>
    <xf numFmtId="0" fontId="0" fillId="0" borderId="38" xfId="34" applyBorder="1" applyAlignment="1">
      <alignment horizontal="center"/>
      <protection/>
    </xf>
    <xf numFmtId="0" fontId="0" fillId="0" borderId="40" xfId="34" applyFont="1" applyBorder="1" applyAlignment="1">
      <alignment horizontal="center"/>
      <protection/>
    </xf>
    <xf numFmtId="0" fontId="0" fillId="0" borderId="18" xfId="34" applyFill="1" applyBorder="1" applyAlignment="1">
      <alignment horizontal="center"/>
      <protection/>
    </xf>
    <xf numFmtId="0" fontId="0" fillId="0" borderId="0" xfId="34" applyBorder="1" applyAlignment="1">
      <alignment horizontal="center"/>
      <protection/>
    </xf>
    <xf numFmtId="0" fontId="0" fillId="0" borderId="0" xfId="34" applyFont="1" applyBorder="1" applyAlignment="1">
      <alignment horizontal="center"/>
      <protection/>
    </xf>
    <xf numFmtId="0" fontId="77" fillId="0" borderId="18" xfId="34" applyFont="1" applyFill="1" applyBorder="1" applyAlignment="1">
      <alignment horizontal="center"/>
      <protection/>
    </xf>
    <xf numFmtId="0" fontId="0" fillId="0" borderId="38" xfId="34" applyFont="1" applyBorder="1" applyAlignment="1">
      <alignment horizontal="center"/>
      <protection/>
    </xf>
    <xf numFmtId="0" fontId="0" fillId="0" borderId="18" xfId="34" applyFont="1" applyBorder="1" applyAlignment="1">
      <alignment horizontal="center"/>
      <protection/>
    </xf>
    <xf numFmtId="0" fontId="0" fillId="0" borderId="38" xfId="34" applyFill="1" applyBorder="1" applyAlignment="1">
      <alignment horizontal="center"/>
      <protection/>
    </xf>
    <xf numFmtId="0" fontId="77" fillId="0" borderId="40" xfId="34" applyFont="1" applyBorder="1" applyAlignment="1">
      <alignment horizontal="center"/>
      <protection/>
    </xf>
    <xf numFmtId="0" fontId="0" fillId="0" borderId="18" xfId="34" applyBorder="1" applyAlignment="1">
      <alignment horizontal="center"/>
      <protection/>
    </xf>
    <xf numFmtId="0" fontId="0" fillId="0" borderId="0" xfId="34" applyFill="1" applyAlignment="1">
      <alignment horizontal="left"/>
      <protection/>
    </xf>
    <xf numFmtId="0" fontId="0" fillId="0" borderId="0" xfId="34" applyFill="1" applyBorder="1" applyAlignment="1">
      <alignment horizontal="left"/>
      <protection/>
    </xf>
    <xf numFmtId="0" fontId="0" fillId="0" borderId="0" xfId="34" applyFont="1" applyAlignment="1">
      <alignment horizontal="left"/>
      <protection/>
    </xf>
    <xf numFmtId="0" fontId="0" fillId="7" borderId="0" xfId="34" applyFill="1" applyAlignment="1">
      <alignment horizontal="left"/>
      <protection/>
    </xf>
    <xf numFmtId="0" fontId="0" fillId="7" borderId="0" xfId="34" applyFont="1" applyFill="1" applyAlignment="1">
      <alignment horizontal="left"/>
      <protection/>
    </xf>
    <xf numFmtId="0" fontId="0" fillId="0" borderId="44" xfId="0" applyBorder="1" applyAlignment="1">
      <alignment vertical="center"/>
    </xf>
    <xf numFmtId="0" fontId="0" fillId="0" borderId="42" xfId="0" applyBorder="1" applyAlignment="1">
      <alignment vertical="center"/>
    </xf>
    <xf numFmtId="0" fontId="88" fillId="0" borderId="0" xfId="0" applyFont="1" applyBorder="1" applyAlignment="1">
      <alignment horizontal="left" vertical="center"/>
    </xf>
    <xf numFmtId="0" fontId="0" fillId="0" borderId="44" xfId="0" applyBorder="1" applyAlignment="1">
      <alignment horizontal="left" vertical="center" wrapText="1"/>
    </xf>
    <xf numFmtId="0" fontId="0" fillId="0" borderId="42" xfId="0" applyBorder="1" applyAlignment="1">
      <alignment horizontal="left" vertical="center" wrapText="1"/>
    </xf>
    <xf numFmtId="0" fontId="0" fillId="0" borderId="50" xfId="0" applyBorder="1" applyAlignment="1">
      <alignment vertical="center"/>
    </xf>
    <xf numFmtId="0" fontId="0" fillId="0" borderId="16" xfId="0" applyBorder="1" applyAlignment="1">
      <alignment vertical="center"/>
    </xf>
    <xf numFmtId="0" fontId="62" fillId="0" borderId="46" xfId="0" applyFont="1" applyBorder="1" applyAlignment="1">
      <alignment horizontal="center" vertical="center"/>
    </xf>
    <xf numFmtId="0" fontId="0" fillId="0" borderId="65" xfId="0" applyBorder="1" applyAlignment="1">
      <alignment horizontal="center" vertical="center"/>
    </xf>
    <xf numFmtId="0" fontId="0" fillId="0" borderId="44" xfId="0" applyBorder="1" applyAlignment="1">
      <alignment vertical="center" wrapText="1"/>
    </xf>
    <xf numFmtId="0" fontId="0" fillId="35" borderId="33" xfId="0" applyFont="1" applyFill="1" applyBorder="1" applyAlignment="1">
      <alignment horizontal="center"/>
    </xf>
    <xf numFmtId="176" fontId="10" fillId="34" borderId="33" xfId="0" applyNumberFormat="1" applyFont="1" applyFill="1" applyBorder="1" applyAlignment="1">
      <alignment horizontal="center"/>
    </xf>
    <xf numFmtId="176" fontId="1" fillId="34" borderId="33" xfId="0" applyNumberFormat="1" applyFont="1" applyFill="1" applyBorder="1" applyAlignment="1">
      <alignment horizontal="center"/>
    </xf>
    <xf numFmtId="0" fontId="0" fillId="35" borderId="30" xfId="0" applyFont="1" applyFill="1" applyBorder="1" applyAlignment="1">
      <alignment horizontal="center"/>
    </xf>
    <xf numFmtId="0" fontId="0" fillId="35" borderId="32" xfId="0" applyFont="1" applyFill="1" applyBorder="1" applyAlignment="1">
      <alignment horizontal="center"/>
    </xf>
    <xf numFmtId="0" fontId="0" fillId="35" borderId="44" xfId="0" applyFont="1" applyFill="1" applyBorder="1" applyAlignment="1">
      <alignment horizontal="center"/>
    </xf>
    <xf numFmtId="0" fontId="0" fillId="35" borderId="37" xfId="0" applyFont="1" applyFill="1" applyBorder="1" applyAlignment="1">
      <alignment horizontal="center"/>
    </xf>
    <xf numFmtId="176" fontId="10" fillId="33" borderId="33" xfId="0" applyNumberFormat="1" applyFont="1" applyFill="1" applyBorder="1" applyAlignment="1">
      <alignment horizontal="center"/>
    </xf>
    <xf numFmtId="176" fontId="1" fillId="33" borderId="33" xfId="0" applyNumberFormat="1" applyFont="1" applyFill="1" applyBorder="1" applyAlignment="1">
      <alignment horizontal="center"/>
    </xf>
    <xf numFmtId="176" fontId="10" fillId="34" borderId="44" xfId="0" applyNumberFormat="1" applyFont="1" applyFill="1" applyBorder="1" applyAlignment="1">
      <alignment horizontal="center"/>
    </xf>
    <xf numFmtId="176" fontId="1" fillId="34" borderId="37" xfId="0" applyNumberFormat="1" applyFont="1" applyFill="1" applyBorder="1" applyAlignment="1">
      <alignment horizontal="center"/>
    </xf>
    <xf numFmtId="0" fontId="13" fillId="39" borderId="0" xfId="0" applyNumberFormat="1" applyFont="1" applyFill="1" applyAlignment="1">
      <alignment horizontal="center"/>
    </xf>
    <xf numFmtId="0" fontId="13" fillId="43" borderId="0" xfId="0" applyNumberFormat="1" applyFont="1" applyFill="1" applyAlignment="1">
      <alignment horizontal="center"/>
    </xf>
    <xf numFmtId="0" fontId="13" fillId="38" borderId="13" xfId="0" applyNumberFormat="1" applyFont="1" applyFill="1" applyBorder="1" applyAlignment="1">
      <alignment horizontal="center"/>
    </xf>
    <xf numFmtId="0" fontId="13" fillId="38" borderId="0" xfId="0" applyNumberFormat="1" applyFont="1" applyFill="1" applyBorder="1" applyAlignment="1">
      <alignment horizontal="center"/>
    </xf>
    <xf numFmtId="0" fontId="13" fillId="39" borderId="10" xfId="0" applyNumberFormat="1" applyFont="1" applyFill="1" applyBorder="1" applyAlignment="1">
      <alignment horizontal="center"/>
    </xf>
    <xf numFmtId="0" fontId="13" fillId="39" borderId="11" xfId="0" applyNumberFormat="1" applyFont="1" applyFill="1" applyBorder="1" applyAlignment="1">
      <alignment horizontal="center"/>
    </xf>
    <xf numFmtId="0" fontId="13" fillId="43" borderId="13" xfId="0" applyNumberFormat="1" applyFont="1" applyFill="1" applyBorder="1" applyAlignment="1">
      <alignment horizontal="center"/>
    </xf>
    <xf numFmtId="0" fontId="13" fillId="43" borderId="0" xfId="0" applyNumberFormat="1" applyFont="1" applyFill="1" applyBorder="1" applyAlignment="1">
      <alignment horizontal="center"/>
    </xf>
    <xf numFmtId="0" fontId="0" fillId="7" borderId="0" xfId="34" applyFill="1" applyBorder="1" applyAlignment="1">
      <alignment horizontal="left"/>
      <protection/>
    </xf>
    <xf numFmtId="176" fontId="0" fillId="0" borderId="0" xfId="0" applyNumberFormat="1" applyFont="1" applyAlignment="1">
      <alignment horizont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Normal" xfId="33"/>
    <cellStyle name="一般 5"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445">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45"/>
        </patternFill>
      </fill>
    </dxf>
    <dxf>
      <fill>
        <patternFill>
          <bgColor indexed="44"/>
        </patternFill>
      </fill>
    </dxf>
    <dxf>
      <fill>
        <patternFill>
          <bgColor indexed="11"/>
        </patternFill>
      </fill>
    </dxf>
    <dxf>
      <fill>
        <patternFill>
          <bgColor indexed="45"/>
        </patternFill>
      </fill>
    </dxf>
    <dxf>
      <fill>
        <patternFill>
          <bgColor indexed="44"/>
        </patternFill>
      </fill>
    </dxf>
    <dxf>
      <fill>
        <patternFill>
          <bgColor indexed="1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
      <fill>
        <patternFill>
          <bgColor indexed="22"/>
        </patternFill>
      </fill>
    </dxf>
    <dxf>
      <fill>
        <patternFill>
          <bgColor indexed="4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rectory%20-Fu-Hsing%20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9-72復興"/>
      <sheetName val="List"/>
      <sheetName val="20191108出席名單"/>
      <sheetName val="銀行存摺"/>
      <sheetName val="工作表3"/>
      <sheetName val="名牌"/>
      <sheetName val="8日流程"/>
      <sheetName val="舊桌次"/>
      <sheetName val="新桌次"/>
      <sheetName val="Email"/>
      <sheetName val="工作表2"/>
      <sheetName val="網頁log"/>
      <sheetName val="工作表5"/>
      <sheetName val="平面圖"/>
      <sheetName val="團拍牌"/>
      <sheetName val="簡介"/>
      <sheetName val="師長通訊"/>
      <sheetName val="工作表1"/>
      <sheetName val="復中信班"/>
      <sheetName val="20050917"/>
      <sheetName val="空座位表 (2)"/>
      <sheetName val="空座位表"/>
    </sheetNames>
    <sheetDataSet>
      <sheetData sheetId="0">
        <row r="3">
          <cell r="D3" t="str">
            <v>丁立騰</v>
          </cell>
          <cell r="G3" t="str">
            <v>Ting</v>
          </cell>
          <cell r="H3" t="str">
            <v>Alex</v>
          </cell>
          <cell r="I3" t="str">
            <v>alextingtw@yahoo.com.tw</v>
          </cell>
          <cell r="K3" t="str">
            <v>Y</v>
          </cell>
          <cell r="L3" t="str">
            <v>02-2720-5386</v>
          </cell>
          <cell r="N3" t="str">
            <v>0952812720</v>
          </cell>
          <cell r="P3" t="str">
            <v>台北市</v>
          </cell>
          <cell r="S3" t="str">
            <v>ROC</v>
          </cell>
          <cell r="T3" t="str">
            <v>alextingtw@gmail.com</v>
          </cell>
          <cell r="U3">
            <v>69</v>
          </cell>
          <cell r="V3" t="str">
            <v>復興</v>
          </cell>
          <cell r="W3" t="str">
            <v>忠</v>
          </cell>
          <cell r="X3">
            <v>12104</v>
          </cell>
          <cell r="Y3">
            <v>72</v>
          </cell>
          <cell r="Z3" t="str">
            <v>復興</v>
          </cell>
          <cell r="AA3" t="str">
            <v>望</v>
          </cell>
          <cell r="AB3">
            <v>2234</v>
          </cell>
          <cell r="AC3">
            <v>75</v>
          </cell>
          <cell r="AG3">
            <v>79</v>
          </cell>
          <cell r="AK3" t="str">
            <v>羅素蘭; 丁愉展、丁竟雲；哥哥丁立煌；華航</v>
          </cell>
          <cell r="AL3" t="str">
            <v>丁</v>
          </cell>
          <cell r="AO3" t="str">
            <v>R</v>
          </cell>
          <cell r="AS3" t="str">
            <v>忠</v>
          </cell>
          <cell r="AT3" t="str">
            <v>忠</v>
          </cell>
          <cell r="AU3" t="str">
            <v>忠</v>
          </cell>
          <cell r="AV3" t="str">
            <v>勇</v>
          </cell>
          <cell r="AW3" t="str">
            <v>勇</v>
          </cell>
          <cell r="AX3" t="str">
            <v>望</v>
          </cell>
          <cell r="AY3" t="str">
            <v>Line</v>
          </cell>
        </row>
        <row r="4">
          <cell r="D4" t="str">
            <v>朱　荔</v>
          </cell>
          <cell r="G4" t="str">
            <v>Kung</v>
          </cell>
          <cell r="H4" t="str">
            <v>Julie </v>
          </cell>
          <cell r="I4" t="str">
            <v>jckung99@gmail.com</v>
          </cell>
          <cell r="K4" t="str">
            <v>Y</v>
          </cell>
          <cell r="L4" t="str">
            <v>909-598-0569</v>
          </cell>
          <cell r="P4" t="str">
            <v>San Bernardino</v>
          </cell>
          <cell r="Q4" t="str">
            <v>CA</v>
          </cell>
          <cell r="S4" t="str">
            <v>USA</v>
          </cell>
          <cell r="T4" t="str">
            <v>jckung@charter.net(x)</v>
          </cell>
          <cell r="U4">
            <v>69</v>
          </cell>
          <cell r="V4" t="str">
            <v>復興</v>
          </cell>
          <cell r="W4" t="str">
            <v>忠</v>
          </cell>
          <cell r="X4">
            <v>12155</v>
          </cell>
          <cell r="Y4">
            <v>72</v>
          </cell>
          <cell r="AC4">
            <v>75</v>
          </cell>
          <cell r="AG4">
            <v>79</v>
          </cell>
          <cell r="AK4" t="str">
            <v>龔汝立</v>
          </cell>
          <cell r="AL4" t="str">
            <v>朱</v>
          </cell>
          <cell r="AN4" t="str">
            <v>南加</v>
          </cell>
          <cell r="AO4" t="str">
            <v>R</v>
          </cell>
          <cell r="AP4" t="str">
            <v>M</v>
          </cell>
          <cell r="AS4" t="str">
            <v>孝</v>
          </cell>
          <cell r="AT4" t="str">
            <v>孝</v>
          </cell>
          <cell r="AU4" t="str">
            <v>忠</v>
          </cell>
        </row>
        <row r="5">
          <cell r="D5" t="str">
            <v>周啟平(謝啟平)</v>
          </cell>
          <cell r="F5" t="str">
            <v>仁</v>
          </cell>
          <cell r="G5" t="str">
            <v>Chow</v>
          </cell>
          <cell r="H5" t="str">
            <v>David</v>
          </cell>
          <cell r="I5" t="str">
            <v>davidchowchina@yahoo.com</v>
          </cell>
          <cell r="K5" t="str">
            <v>Y</v>
          </cell>
          <cell r="L5" t="str">
            <v>8621-6406-0480</v>
          </cell>
          <cell r="M5" t="str">
            <v>8621-6428-3989 x 110</v>
          </cell>
          <cell r="N5" t="str">
            <v>86-13601603392</v>
          </cell>
          <cell r="P5" t="str">
            <v>上海市</v>
          </cell>
          <cell r="S5" t="str">
            <v>PRC</v>
          </cell>
          <cell r="T5" t="str">
            <v>davidchow@china-bay.com</v>
          </cell>
          <cell r="U5">
            <v>69</v>
          </cell>
          <cell r="V5" t="str">
            <v>復興</v>
          </cell>
          <cell r="W5" t="str">
            <v>忠</v>
          </cell>
          <cell r="X5">
            <v>12120</v>
          </cell>
          <cell r="Y5">
            <v>72</v>
          </cell>
          <cell r="AC5">
            <v>75</v>
          </cell>
          <cell r="AG5">
            <v>79</v>
          </cell>
          <cell r="AL5" t="str">
            <v>周</v>
          </cell>
          <cell r="AO5" t="str">
            <v>R</v>
          </cell>
          <cell r="AS5" t="str">
            <v>信</v>
          </cell>
          <cell r="AT5" t="str">
            <v>信</v>
          </cell>
          <cell r="AU5" t="str">
            <v>忠</v>
          </cell>
        </row>
        <row r="6">
          <cell r="D6" t="str">
            <v>周琇琳</v>
          </cell>
          <cell r="G6" t="str">
            <v>Chou</v>
          </cell>
          <cell r="H6" t="str">
            <v>Patty</v>
          </cell>
          <cell r="I6" t="str">
            <v>patty@mercasia.com.tw</v>
          </cell>
          <cell r="K6" t="str">
            <v>Y</v>
          </cell>
          <cell r="L6" t="str">
            <v>02-2913-7879 </v>
          </cell>
          <cell r="M6" t="str">
            <v>02-2785-1366 x 151</v>
          </cell>
          <cell r="N6" t="str">
            <v>0922488547</v>
          </cell>
          <cell r="O6" t="str">
            <v>http://www.ckgsh.tpc.edu.tw/parent/9-16.htm</v>
          </cell>
          <cell r="P6" t="str">
            <v>台北市</v>
          </cell>
          <cell r="S6" t="str">
            <v>ROC</v>
          </cell>
          <cell r="T6" t="str">
            <v>諶其騮德霖技術學院副教授2-2273-3567 x 396 chiliu_shen@seed.net.tw</v>
          </cell>
          <cell r="U6">
            <v>69</v>
          </cell>
          <cell r="V6" t="str">
            <v>復興</v>
          </cell>
          <cell r="W6" t="str">
            <v>忠</v>
          </cell>
          <cell r="X6">
            <v>12149</v>
          </cell>
          <cell r="Y6">
            <v>72</v>
          </cell>
          <cell r="Z6" t="str">
            <v>衛理</v>
          </cell>
          <cell r="AC6">
            <v>75</v>
          </cell>
          <cell r="AD6" t="str">
            <v>銘傳</v>
          </cell>
          <cell r="AG6">
            <v>79</v>
          </cell>
          <cell r="AK6" t="str">
            <v>Mercuries Asia Ltd.</v>
          </cell>
          <cell r="AL6" t="str">
            <v>周</v>
          </cell>
          <cell r="AO6" t="str">
            <v>R</v>
          </cell>
          <cell r="AS6" t="str">
            <v>愛</v>
          </cell>
          <cell r="AT6" t="str">
            <v>愛</v>
          </cell>
          <cell r="AU6" t="str">
            <v>忠</v>
          </cell>
          <cell r="AY6" t="str">
            <v>Line</v>
          </cell>
        </row>
        <row r="7">
          <cell r="D7" t="str">
            <v>林華新</v>
          </cell>
          <cell r="I7" t="str">
            <v>hsl1956@yahoo.com.tw</v>
          </cell>
          <cell r="K7" t="str">
            <v>Y</v>
          </cell>
          <cell r="N7" t="str">
            <v>0910091759</v>
          </cell>
          <cell r="P7" t="str">
            <v>台北市</v>
          </cell>
          <cell r="S7" t="str">
            <v>ROC</v>
          </cell>
          <cell r="U7">
            <v>69</v>
          </cell>
          <cell r="V7" t="str">
            <v>復興</v>
          </cell>
          <cell r="W7" t="str">
            <v>忠</v>
          </cell>
          <cell r="X7">
            <v>12116</v>
          </cell>
          <cell r="Y7">
            <v>72</v>
          </cell>
          <cell r="Z7" t="str">
            <v>再興</v>
          </cell>
          <cell r="AA7" t="str">
            <v>孝</v>
          </cell>
          <cell r="AB7">
            <v>8205</v>
          </cell>
          <cell r="AC7">
            <v>75</v>
          </cell>
          <cell r="AD7" t="str">
            <v>建中</v>
          </cell>
          <cell r="AE7">
            <v>21</v>
          </cell>
          <cell r="AF7">
            <v>2120</v>
          </cell>
          <cell r="AG7">
            <v>79</v>
          </cell>
          <cell r="AH7" t="str">
            <v>成大</v>
          </cell>
          <cell r="AI7" t="str">
            <v>土木</v>
          </cell>
          <cell r="AL7" t="str">
            <v>林</v>
          </cell>
          <cell r="AO7" t="str">
            <v>R</v>
          </cell>
          <cell r="AS7" t="str">
            <v>愛</v>
          </cell>
          <cell r="AT7" t="str">
            <v>愛</v>
          </cell>
          <cell r="AU7" t="str">
            <v>忠</v>
          </cell>
        </row>
        <row r="8">
          <cell r="D8" t="str">
            <v>徐永強</v>
          </cell>
          <cell r="F8" t="str">
            <v>仁</v>
          </cell>
          <cell r="G8" t="str">
            <v>Hsu</v>
          </cell>
          <cell r="I8" t="str">
            <v>a0955629336@gmail.com</v>
          </cell>
          <cell r="K8" t="str">
            <v>Y</v>
          </cell>
          <cell r="L8" t="str">
            <v>02-2709-0758</v>
          </cell>
          <cell r="M8" t="str">
            <v>02-7700-9336</v>
          </cell>
          <cell r="N8" t="str">
            <v>0955629336</v>
          </cell>
          <cell r="P8" t="str">
            <v>台北市</v>
          </cell>
          <cell r="S8" t="str">
            <v>ROC</v>
          </cell>
          <cell r="T8" t="str">
            <v>jyhsu@ncic.com.tw(x)； jyhsu@fareastone.com.tw(x)</v>
          </cell>
          <cell r="U8">
            <v>69</v>
          </cell>
          <cell r="V8" t="str">
            <v>復興</v>
          </cell>
          <cell r="W8" t="str">
            <v>忠</v>
          </cell>
          <cell r="X8">
            <v>12133</v>
          </cell>
          <cell r="Y8">
            <v>72</v>
          </cell>
          <cell r="Z8" t="str">
            <v>復興</v>
          </cell>
          <cell r="AA8" t="str">
            <v>望</v>
          </cell>
          <cell r="AB8">
            <v>2228</v>
          </cell>
          <cell r="AC8">
            <v>75</v>
          </cell>
          <cell r="AG8">
            <v>79</v>
          </cell>
          <cell r="AK8" t="str">
            <v>陳珍妮; 兒子徐英明、女兒徐爾婕</v>
          </cell>
          <cell r="AL8" t="str">
            <v>徐</v>
          </cell>
          <cell r="AO8" t="str">
            <v>R</v>
          </cell>
          <cell r="AS8" t="str">
            <v>仁</v>
          </cell>
          <cell r="AT8" t="str">
            <v>仁</v>
          </cell>
          <cell r="AU8" t="str">
            <v>忠</v>
          </cell>
          <cell r="AX8" t="str">
            <v>望</v>
          </cell>
        </row>
        <row r="9">
          <cell r="D9" t="str">
            <v>翁韻華</v>
          </cell>
          <cell r="G9" t="str">
            <v>Oung</v>
          </cell>
          <cell r="H9" t="str">
            <v>Yvonne</v>
          </cell>
          <cell r="I9" t="str">
            <v>yvonneoung@gmail.com</v>
          </cell>
          <cell r="K9" t="str">
            <v>Y</v>
          </cell>
          <cell r="N9" t="str">
            <v>0982779068; 0932008575(x)</v>
          </cell>
          <cell r="P9" t="str">
            <v>台北市</v>
          </cell>
          <cell r="S9" t="str">
            <v>ROC</v>
          </cell>
          <cell r="T9" t="str">
            <v>yvonneoung@yahoo.com(x)</v>
          </cell>
          <cell r="U9">
            <v>69</v>
          </cell>
          <cell r="V9" t="str">
            <v>復興</v>
          </cell>
          <cell r="W9" t="str">
            <v>忠</v>
          </cell>
          <cell r="X9">
            <v>12150</v>
          </cell>
          <cell r="Y9">
            <v>72</v>
          </cell>
          <cell r="Z9" t="str">
            <v>復興</v>
          </cell>
          <cell r="AA9" t="str">
            <v>智</v>
          </cell>
          <cell r="AB9">
            <v>2449</v>
          </cell>
          <cell r="AC9">
            <v>75</v>
          </cell>
          <cell r="AD9" t="str">
            <v>中山</v>
          </cell>
          <cell r="AE9" t="str">
            <v>業</v>
          </cell>
          <cell r="AF9">
            <v>1457</v>
          </cell>
          <cell r="AG9">
            <v>79</v>
          </cell>
          <cell r="AH9" t="str">
            <v>UC Berkely</v>
          </cell>
          <cell r="AI9" t="str">
            <v>NA</v>
          </cell>
          <cell r="AK9" t="str">
            <v>張永京; 張保元、張保文</v>
          </cell>
          <cell r="AL9" t="str">
            <v>翁</v>
          </cell>
          <cell r="AO9" t="str">
            <v>R</v>
          </cell>
          <cell r="AS9" t="str">
            <v>愛</v>
          </cell>
          <cell r="AT9" t="str">
            <v>愛</v>
          </cell>
          <cell r="AU9" t="str">
            <v>忠</v>
          </cell>
          <cell r="AV9" t="str">
            <v>智</v>
          </cell>
          <cell r="AW9" t="str">
            <v>智</v>
          </cell>
          <cell r="AX9" t="str">
            <v>智</v>
          </cell>
          <cell r="AY9" t="str">
            <v>Line</v>
          </cell>
        </row>
        <row r="10">
          <cell r="D10" t="str">
            <v>陳宜文</v>
          </cell>
          <cell r="G10" t="str">
            <v>Chiang</v>
          </cell>
          <cell r="H10" t="str">
            <v>Yiwen Chen</v>
          </cell>
          <cell r="I10" t="str">
            <v>home723@yahoo.com</v>
          </cell>
          <cell r="K10" t="str">
            <v>Y</v>
          </cell>
          <cell r="L10" t="str">
            <v>732-462-6323</v>
          </cell>
          <cell r="M10" t="str">
            <v>732-235-5362</v>
          </cell>
          <cell r="N10" t="str">
            <v>732-239-1353; 732-235-5506</v>
          </cell>
          <cell r="O10" t="str">
            <v>32 Schindler Ct. </v>
          </cell>
          <cell r="P10" t="str">
            <v>Somerset</v>
          </cell>
          <cell r="Q10" t="str">
            <v>NJ </v>
          </cell>
          <cell r="R10">
            <v>8873</v>
          </cell>
          <cell r="S10" t="str">
            <v>USA</v>
          </cell>
          <cell r="U10">
            <v>69</v>
          </cell>
          <cell r="V10" t="str">
            <v>復興</v>
          </cell>
          <cell r="W10" t="str">
            <v>忠</v>
          </cell>
          <cell r="X10">
            <v>12139</v>
          </cell>
          <cell r="Y10">
            <v>72</v>
          </cell>
          <cell r="Z10" t="str">
            <v>衛理</v>
          </cell>
          <cell r="AA10" t="str">
            <v>信</v>
          </cell>
          <cell r="AB10">
            <v>9113</v>
          </cell>
          <cell r="AC10">
            <v>75</v>
          </cell>
          <cell r="AD10" t="str">
            <v>北一女</v>
          </cell>
          <cell r="AE10" t="str">
            <v>儉</v>
          </cell>
          <cell r="AF10">
            <v>1618</v>
          </cell>
          <cell r="AG10">
            <v>79</v>
          </cell>
          <cell r="AH10" t="str">
            <v>台大</v>
          </cell>
          <cell r="AI10" t="str">
            <v>動物</v>
          </cell>
          <cell r="AJ10">
            <v>642508</v>
          </cell>
          <cell r="AK10" t="str">
            <v>蔣本澎; 蔣坤霖(車葆玲、蔣宇軒)、蔣坤潔；生物科技</v>
          </cell>
          <cell r="AL10" t="str">
            <v>陳</v>
          </cell>
          <cell r="AO10" t="str">
            <v>R2</v>
          </cell>
          <cell r="AP10" t="str">
            <v>R</v>
          </cell>
          <cell r="AS10" t="str">
            <v>忠</v>
          </cell>
          <cell r="AT10" t="str">
            <v>忠</v>
          </cell>
          <cell r="AU10" t="str">
            <v>忠</v>
          </cell>
        </row>
        <row r="11">
          <cell r="D11" t="str">
            <v>趙艾迪</v>
          </cell>
          <cell r="G11" t="str">
            <v>Chao</v>
          </cell>
          <cell r="H11" t="str">
            <v>Eddie</v>
          </cell>
          <cell r="I11" t="str">
            <v>thisiseddiechao@gmail.com</v>
          </cell>
          <cell r="K11" t="str">
            <v>Y</v>
          </cell>
          <cell r="L11" t="str">
            <v>604-899-2468</v>
          </cell>
          <cell r="N11" t="str">
            <v>604-764-0351; 0935150258</v>
          </cell>
          <cell r="O11" t="str">
            <v/>
          </cell>
          <cell r="P11" t="str">
            <v>Vancouver</v>
          </cell>
          <cell r="Q11" t="str">
            <v>BC </v>
          </cell>
          <cell r="R11" t="str">
            <v/>
          </cell>
          <cell r="S11" t="str">
            <v>Canada</v>
          </cell>
          <cell r="T11" t="str">
            <v>0935150258</v>
          </cell>
          <cell r="U11">
            <v>69</v>
          </cell>
          <cell r="V11" t="str">
            <v>復興</v>
          </cell>
          <cell r="W11" t="str">
            <v>忠</v>
          </cell>
          <cell r="X11">
            <v>12142</v>
          </cell>
          <cell r="Y11">
            <v>72</v>
          </cell>
          <cell r="Z11" t="str">
            <v>聖心</v>
          </cell>
          <cell r="AA11" t="str">
            <v>忠</v>
          </cell>
          <cell r="AB11">
            <v>10138</v>
          </cell>
          <cell r="AC11">
            <v>75</v>
          </cell>
          <cell r="AD11" t="str">
            <v>TAS</v>
          </cell>
          <cell r="AG11">
            <v>79</v>
          </cell>
          <cell r="AL11" t="str">
            <v>趙</v>
          </cell>
          <cell r="AO11" t="str">
            <v>R</v>
          </cell>
          <cell r="AS11" t="str">
            <v>孝</v>
          </cell>
          <cell r="AT11" t="str">
            <v>孝</v>
          </cell>
          <cell r="AU11" t="str">
            <v>忠</v>
          </cell>
          <cell r="AY11" t="str">
            <v>Line</v>
          </cell>
        </row>
        <row r="12">
          <cell r="D12" t="str">
            <v>劉士彤</v>
          </cell>
          <cell r="G12" t="str">
            <v>Liu</v>
          </cell>
          <cell r="H12" t="str">
            <v>Stanley</v>
          </cell>
          <cell r="I12" t="str">
            <v>sumit@ms32.hinet.net</v>
          </cell>
          <cell r="K12" t="str">
            <v>Y</v>
          </cell>
          <cell r="M12" t="str">
            <v>02-2705-2032</v>
          </cell>
          <cell r="N12" t="str">
            <v>0936888562</v>
          </cell>
          <cell r="S12" t="str">
            <v>ROC</v>
          </cell>
          <cell r="T12" t="str">
            <v>2sumit@ms32.hinet.net</v>
          </cell>
          <cell r="U12">
            <v>69</v>
          </cell>
          <cell r="V12" t="str">
            <v>復興</v>
          </cell>
          <cell r="W12" t="str">
            <v>忠</v>
          </cell>
          <cell r="X12">
            <v>12134</v>
          </cell>
          <cell r="Y12">
            <v>72</v>
          </cell>
          <cell r="Z12" t="str">
            <v>仁愛</v>
          </cell>
          <cell r="AA12" t="str">
            <v>NA</v>
          </cell>
          <cell r="AC12">
            <v>75</v>
          </cell>
          <cell r="AE12">
            <v>0</v>
          </cell>
          <cell r="AG12">
            <v>79</v>
          </cell>
          <cell r="AL12" t="str">
            <v>劉</v>
          </cell>
          <cell r="AO12" t="str">
            <v>R</v>
          </cell>
          <cell r="AS12" t="str">
            <v>X</v>
          </cell>
          <cell r="AT12" t="str">
            <v>X</v>
          </cell>
          <cell r="AU12" t="str">
            <v>忠</v>
          </cell>
          <cell r="AV12" t="str">
            <v>勇</v>
          </cell>
        </row>
        <row r="13">
          <cell r="D13" t="str">
            <v>龔汝立</v>
          </cell>
          <cell r="G13" t="str">
            <v>Kung</v>
          </cell>
          <cell r="H13" t="str">
            <v>Ru-Li </v>
          </cell>
          <cell r="I13" t="str">
            <v>rulikung@yahoo.com</v>
          </cell>
          <cell r="K13" t="str">
            <v>Y</v>
          </cell>
          <cell r="L13" t="str">
            <v>909-598-0569</v>
          </cell>
          <cell r="P13" t="str">
            <v>Walnut</v>
          </cell>
          <cell r="Q13" t="str">
            <v>CA</v>
          </cell>
          <cell r="S13" t="str">
            <v>USA</v>
          </cell>
          <cell r="T13" t="str">
            <v>jckung@charter.net(x)</v>
          </cell>
          <cell r="U13">
            <v>69</v>
          </cell>
          <cell r="V13" t="str">
            <v>復興</v>
          </cell>
          <cell r="W13" t="str">
            <v>忠</v>
          </cell>
          <cell r="X13">
            <v>12130</v>
          </cell>
          <cell r="Y13">
            <v>72</v>
          </cell>
          <cell r="AC13">
            <v>75</v>
          </cell>
          <cell r="AG13">
            <v>79</v>
          </cell>
          <cell r="AL13" t="str">
            <v>龔</v>
          </cell>
          <cell r="AN13" t="str">
            <v>南加</v>
          </cell>
          <cell r="AO13" t="str">
            <v>R</v>
          </cell>
          <cell r="AP13" t="str">
            <v>M</v>
          </cell>
          <cell r="AS13" t="str">
            <v>忠</v>
          </cell>
          <cell r="AT13" t="str">
            <v>忠</v>
          </cell>
          <cell r="AU13" t="str">
            <v>忠</v>
          </cell>
        </row>
        <row r="14">
          <cell r="D14" t="str">
            <v>楊　斐</v>
          </cell>
          <cell r="E14" t="str">
            <v>聯</v>
          </cell>
          <cell r="G14" t="str">
            <v>Yang</v>
          </cell>
          <cell r="H14" t="str">
            <v>Flora</v>
          </cell>
          <cell r="I14" t="str">
            <v>thisisflora@gmail.com</v>
          </cell>
          <cell r="K14" t="str">
            <v>Y</v>
          </cell>
          <cell r="L14" t="str">
            <v>02-2321-4084</v>
          </cell>
          <cell r="N14" t="str">
            <v>0935222468</v>
          </cell>
          <cell r="P14" t="str">
            <v>台北市</v>
          </cell>
          <cell r="S14" t="str">
            <v>ROC</v>
          </cell>
          <cell r="T14" t="str">
            <v>florafyang@yahoo.com</v>
          </cell>
          <cell r="U14">
            <v>69</v>
          </cell>
          <cell r="V14" t="str">
            <v>再興</v>
          </cell>
          <cell r="W14" t="str">
            <v>乙</v>
          </cell>
          <cell r="X14">
            <v>11220</v>
          </cell>
          <cell r="Y14">
            <v>72</v>
          </cell>
          <cell r="Z14" t="str">
            <v>復興</v>
          </cell>
          <cell r="AA14" t="str">
            <v>智</v>
          </cell>
          <cell r="AB14">
            <v>2440</v>
          </cell>
          <cell r="AC14">
            <v>75</v>
          </cell>
          <cell r="AD14" t="str">
            <v>中山</v>
          </cell>
          <cell r="AE14" t="str">
            <v>忠</v>
          </cell>
          <cell r="AF14">
            <v>535</v>
          </cell>
          <cell r="AG14">
            <v>79</v>
          </cell>
          <cell r="AH14" t="str">
            <v>UCLA</v>
          </cell>
          <cell r="AI14" t="str">
            <v>NA</v>
          </cell>
          <cell r="AL14" t="str">
            <v>楊</v>
          </cell>
          <cell r="AM14" t="str">
            <v>v</v>
          </cell>
          <cell r="AO14" t="str">
            <v>R</v>
          </cell>
          <cell r="AP14" t="str">
            <v>R</v>
          </cell>
          <cell r="AQ14">
            <v>1</v>
          </cell>
          <cell r="AV14" t="str">
            <v>智</v>
          </cell>
          <cell r="AW14" t="str">
            <v>智</v>
          </cell>
          <cell r="AX14" t="str">
            <v>智</v>
          </cell>
          <cell r="AY14" t="str">
            <v>Line</v>
          </cell>
        </row>
        <row r="15">
          <cell r="D15" t="str">
            <v>王蓁蓁</v>
          </cell>
          <cell r="G15" t="str">
            <v>Wang</v>
          </cell>
          <cell r="I15" t="str">
            <v>jwang.lo@sbcglobal.net</v>
          </cell>
          <cell r="K15" t="str">
            <v>Y</v>
          </cell>
          <cell r="M15" t="str">
            <v>310-782-1132</v>
          </cell>
          <cell r="N15" t="str">
            <v>310-812-2051</v>
          </cell>
          <cell r="P15" t="str">
            <v>Torrance</v>
          </cell>
          <cell r="Q15" t="str">
            <v>CA</v>
          </cell>
          <cell r="S15" t="str">
            <v>USA</v>
          </cell>
          <cell r="T15" t="str">
            <v>jane.wang@ngc.com</v>
          </cell>
          <cell r="U15">
            <v>69</v>
          </cell>
          <cell r="V15" t="str">
            <v>復興</v>
          </cell>
          <cell r="W15" t="str">
            <v>義</v>
          </cell>
          <cell r="X15">
            <v>12632</v>
          </cell>
          <cell r="Y15">
            <v>72</v>
          </cell>
          <cell r="Z15" t="str">
            <v>復興</v>
          </cell>
          <cell r="AA15" t="str">
            <v>智</v>
          </cell>
          <cell r="AB15">
            <v>2450</v>
          </cell>
          <cell r="AC15">
            <v>75</v>
          </cell>
          <cell r="AD15" t="str">
            <v>北一女</v>
          </cell>
          <cell r="AE15" t="str">
            <v>誠</v>
          </cell>
          <cell r="AF15">
            <v>1040</v>
          </cell>
          <cell r="AG15">
            <v>79</v>
          </cell>
          <cell r="AH15" t="str">
            <v>東海</v>
          </cell>
          <cell r="AI15" t="str">
            <v>化工</v>
          </cell>
          <cell r="AL15" t="str">
            <v>王</v>
          </cell>
          <cell r="AM15" t="str">
            <v>v</v>
          </cell>
          <cell r="AN15" t="str">
            <v>南加</v>
          </cell>
          <cell r="AO15" t="str">
            <v>R</v>
          </cell>
          <cell r="AP15" t="str">
            <v>R</v>
          </cell>
          <cell r="AQ15">
            <v>1</v>
          </cell>
          <cell r="AS15" t="str">
            <v>孝</v>
          </cell>
          <cell r="AT15" t="str">
            <v>孝</v>
          </cell>
          <cell r="AU15" t="str">
            <v>義</v>
          </cell>
          <cell r="AV15" t="str">
            <v>智</v>
          </cell>
          <cell r="AW15" t="str">
            <v>智</v>
          </cell>
          <cell r="AX15" t="str">
            <v>智</v>
          </cell>
        </row>
        <row r="16">
          <cell r="D16" t="str">
            <v>王慧書</v>
          </cell>
          <cell r="G16" t="str">
            <v>Yu</v>
          </cell>
          <cell r="H16" t="str">
            <v>Grace H. </v>
          </cell>
          <cell r="I16" t="str">
            <v>g.yu.89@icloud.com</v>
          </cell>
          <cell r="K16" t="str">
            <v>Y</v>
          </cell>
          <cell r="L16" t="str">
            <v>650-949-2736</v>
          </cell>
          <cell r="N16" t="str">
            <v>650-465-5663</v>
          </cell>
          <cell r="O16" t="str">
            <v>13100 La Paloma Road Los Altos Hills, CA 94022</v>
          </cell>
          <cell r="P16" t="str">
            <v>Los Altos Hills</v>
          </cell>
          <cell r="Q16" t="str">
            <v>CA</v>
          </cell>
          <cell r="S16" t="str">
            <v>USA</v>
          </cell>
          <cell r="T16" t="str">
            <v>dancingfish1@mindspring.com(x)</v>
          </cell>
          <cell r="U16">
            <v>69</v>
          </cell>
          <cell r="V16" t="str">
            <v>復興</v>
          </cell>
          <cell r="W16" t="str">
            <v>忠</v>
          </cell>
          <cell r="X16">
            <v>12136</v>
          </cell>
          <cell r="Y16">
            <v>72</v>
          </cell>
          <cell r="Z16" t="str">
            <v>聖心</v>
          </cell>
          <cell r="AA16" t="str">
            <v>孝</v>
          </cell>
          <cell r="AB16">
            <v>10207</v>
          </cell>
          <cell r="AC16">
            <v>75</v>
          </cell>
          <cell r="AG16">
            <v>79</v>
          </cell>
          <cell r="AL16" t="str">
            <v>王</v>
          </cell>
          <cell r="AN16" t="str">
            <v>北加</v>
          </cell>
          <cell r="AS16" t="str">
            <v>忠</v>
          </cell>
          <cell r="AT16" t="str">
            <v>忠</v>
          </cell>
          <cell r="AU16" t="str">
            <v>忠</v>
          </cell>
        </row>
        <row r="17">
          <cell r="D17" t="str">
            <v>須培琳</v>
          </cell>
          <cell r="G17" t="str">
            <v>Hsu</v>
          </cell>
          <cell r="H17" t="str">
            <v>Pei-Lin </v>
          </cell>
          <cell r="I17" t="str">
            <v>plhsu1@gmail.com</v>
          </cell>
          <cell r="K17" t="str">
            <v>Y</v>
          </cell>
          <cell r="L17" t="str">
            <v>703-716-1234</v>
          </cell>
          <cell r="M17" t="str">
            <v>703-272-1472</v>
          </cell>
          <cell r="N17" t="str">
            <v>571-216-9860</v>
          </cell>
          <cell r="P17" t="str">
            <v>Fairfax</v>
          </cell>
          <cell r="Q17" t="str">
            <v>VA</v>
          </cell>
          <cell r="S17" t="str">
            <v>USA</v>
          </cell>
          <cell r="U17">
            <v>69</v>
          </cell>
          <cell r="Y17">
            <v>72</v>
          </cell>
          <cell r="Z17" t="str">
            <v>復興</v>
          </cell>
          <cell r="AA17" t="str">
            <v>智</v>
          </cell>
          <cell r="AB17">
            <v>2434</v>
          </cell>
          <cell r="AC17">
            <v>75</v>
          </cell>
          <cell r="AD17" t="str">
            <v>北一女</v>
          </cell>
          <cell r="AE17" t="str">
            <v>義</v>
          </cell>
          <cell r="AF17">
            <v>639</v>
          </cell>
          <cell r="AG17">
            <v>79</v>
          </cell>
          <cell r="AH17" t="str">
            <v>台大</v>
          </cell>
          <cell r="AI17" t="str">
            <v>政治</v>
          </cell>
          <cell r="AL17" t="str">
            <v>須</v>
          </cell>
          <cell r="AO17" t="str">
            <v>R</v>
          </cell>
          <cell r="AP17" t="str">
            <v>R</v>
          </cell>
          <cell r="AV17" t="str">
            <v>智</v>
          </cell>
          <cell r="AW17" t="str">
            <v>智</v>
          </cell>
          <cell r="AX17" t="str">
            <v>智</v>
          </cell>
          <cell r="AY17" t="str">
            <v>Line</v>
          </cell>
        </row>
        <row r="18">
          <cell r="D18" t="str">
            <v>楊克家</v>
          </cell>
          <cell r="F18" t="str">
            <v>仁</v>
          </cell>
          <cell r="G18" t="str">
            <v>Young </v>
          </cell>
          <cell r="H18" t="str">
            <v>Alister </v>
          </cell>
          <cell r="I18" t="str">
            <v>moose@ieee.org</v>
          </cell>
          <cell r="K18" t="str">
            <v>Y</v>
          </cell>
          <cell r="N18" t="str">
            <v>914-953-7969 </v>
          </cell>
          <cell r="P18" t="str">
            <v>Portland</v>
          </cell>
          <cell r="Q18" t="str">
            <v>ME</v>
          </cell>
          <cell r="S18" t="str">
            <v>USA</v>
          </cell>
          <cell r="T18" t="str">
            <v>mooseya@gmail.com</v>
          </cell>
          <cell r="U18">
            <v>69</v>
          </cell>
          <cell r="V18" t="str">
            <v>復興</v>
          </cell>
          <cell r="W18" t="str">
            <v>義</v>
          </cell>
          <cell r="X18">
            <v>12627</v>
          </cell>
          <cell r="Y18">
            <v>72</v>
          </cell>
          <cell r="AC18">
            <v>75</v>
          </cell>
          <cell r="AG18">
            <v>79</v>
          </cell>
          <cell r="AK18" t="str">
            <v>Sally Chang 張韶燕; 姊姊楊憶青(67復小); 弟弟楊克定(70復小)</v>
          </cell>
          <cell r="AL18" t="str">
            <v>楊</v>
          </cell>
          <cell r="AO18" t="str">
            <v>R2</v>
          </cell>
          <cell r="AS18" t="str">
            <v>忠</v>
          </cell>
          <cell r="AT18" t="str">
            <v>忠</v>
          </cell>
          <cell r="AU18" t="str">
            <v>義</v>
          </cell>
        </row>
        <row r="19">
          <cell r="D19" t="str">
            <v>壽明蕙</v>
          </cell>
          <cell r="G19" t="str">
            <v>Shou</v>
          </cell>
          <cell r="H19" t="str">
            <v>Ivy</v>
          </cell>
          <cell r="I19" t="str">
            <v>ishou@adth.com</v>
          </cell>
          <cell r="K19" t="str">
            <v>Y</v>
          </cell>
          <cell r="L19" t="str">
            <v>770-578-0652</v>
          </cell>
          <cell r="M19" t="str">
            <v>770-451-9777 x 219</v>
          </cell>
          <cell r="N19" t="str">
            <v>678-557-1177</v>
          </cell>
          <cell r="P19" t="str">
            <v>Marietta</v>
          </cell>
          <cell r="Q19" t="str">
            <v>GA</v>
          </cell>
          <cell r="S19" t="str">
            <v>USA</v>
          </cell>
          <cell r="T19" t="str">
            <v>02-2939-3186</v>
          </cell>
          <cell r="U19">
            <v>69</v>
          </cell>
          <cell r="V19" t="str">
            <v>復興</v>
          </cell>
          <cell r="W19" t="str">
            <v>孝</v>
          </cell>
          <cell r="X19">
            <v>12207</v>
          </cell>
          <cell r="Y19">
            <v>72</v>
          </cell>
          <cell r="Z19" t="str">
            <v>再興</v>
          </cell>
          <cell r="AA19" t="str">
            <v>忠</v>
          </cell>
          <cell r="AB19">
            <v>8147</v>
          </cell>
          <cell r="AC19">
            <v>75</v>
          </cell>
          <cell r="AD19" t="str">
            <v>北一女</v>
          </cell>
          <cell r="AE19" t="str">
            <v>射</v>
          </cell>
          <cell r="AF19">
            <v>2044</v>
          </cell>
          <cell r="AG19">
            <v>79</v>
          </cell>
          <cell r="AH19" t="str">
            <v>台大</v>
          </cell>
          <cell r="AI19" t="str">
            <v>商學</v>
          </cell>
          <cell r="AL19" t="str">
            <v>壽</v>
          </cell>
          <cell r="AO19" t="str">
            <v>R</v>
          </cell>
          <cell r="AP19" t="str">
            <v>R</v>
          </cell>
          <cell r="AS19" t="str">
            <v>忠</v>
          </cell>
          <cell r="AT19" t="str">
            <v>忠</v>
          </cell>
          <cell r="AU19" t="str">
            <v>孝</v>
          </cell>
        </row>
        <row r="20">
          <cell r="D20" t="str">
            <v>邊　浩</v>
          </cell>
          <cell r="F20" t="str">
            <v>仁</v>
          </cell>
          <cell r="G20" t="str">
            <v>Pien</v>
          </cell>
          <cell r="H20" t="str">
            <v>Howard </v>
          </cell>
          <cell r="I20" t="str">
            <v>howard.pien@yahoo.com</v>
          </cell>
          <cell r="K20" t="str">
            <v>Y</v>
          </cell>
          <cell r="N20" t="str">
            <v>510-520-2733</v>
          </cell>
          <cell r="Q20" t="str">
            <v>NJ</v>
          </cell>
          <cell r="S20" t="str">
            <v>USA</v>
          </cell>
          <cell r="T20" t="str">
            <v>856-857-0594(F); DIANELIN01@aol.com</v>
          </cell>
          <cell r="U20">
            <v>69</v>
          </cell>
          <cell r="V20" t="str">
            <v>復興</v>
          </cell>
          <cell r="W20" t="str">
            <v>愛</v>
          </cell>
          <cell r="X20">
            <v>12429</v>
          </cell>
          <cell r="Y20">
            <v>72</v>
          </cell>
          <cell r="Z20" t="str">
            <v>復興</v>
          </cell>
          <cell r="AA20" t="str">
            <v>信</v>
          </cell>
          <cell r="AB20">
            <v>2150</v>
          </cell>
          <cell r="AC20">
            <v>75</v>
          </cell>
          <cell r="AD20" t="str">
            <v>建中</v>
          </cell>
          <cell r="AE20">
            <v>26</v>
          </cell>
          <cell r="AF20">
            <v>2661</v>
          </cell>
          <cell r="AG20">
            <v>79</v>
          </cell>
          <cell r="AK20" t="str">
            <v>林維嘉(70/73復興); 邊亦珩 Andrea、 邊亦琳 Catarina. </v>
          </cell>
          <cell r="AL20" t="str">
            <v>邊</v>
          </cell>
          <cell r="AO20" t="str">
            <v>R</v>
          </cell>
          <cell r="AP20" t="str">
            <v>M</v>
          </cell>
          <cell r="AS20" t="str">
            <v>忠</v>
          </cell>
          <cell r="AT20" t="str">
            <v>忠</v>
          </cell>
          <cell r="AU20" t="str">
            <v>愛</v>
          </cell>
          <cell r="AV20" t="str">
            <v>仁</v>
          </cell>
          <cell r="AW20" t="str">
            <v>信</v>
          </cell>
          <cell r="AX20" t="str">
            <v>信</v>
          </cell>
          <cell r="AY20" t="str">
            <v>Line</v>
          </cell>
        </row>
        <row r="21">
          <cell r="D21" t="str">
            <v>白斌傑</v>
          </cell>
          <cell r="G21" t="str">
            <v>Pai</v>
          </cell>
          <cell r="H21" t="str">
            <v>Jeff</v>
          </cell>
          <cell r="I21" t="str">
            <v>jeff9127@yahoo.com.tw</v>
          </cell>
          <cell r="K21" t="str">
            <v>Y</v>
          </cell>
          <cell r="M21" t="str">
            <v>07-332-6512</v>
          </cell>
          <cell r="N21" t="str">
            <v>0929094968</v>
          </cell>
          <cell r="S21" t="str">
            <v>ROC</v>
          </cell>
          <cell r="T21" t="str">
            <v>jeff9127@gmail.com; 07-332-6514 (F), (O)02-2295-2130; pcpai@csi-team.net(x); </v>
          </cell>
          <cell r="U21">
            <v>69</v>
          </cell>
          <cell r="V21" t="str">
            <v>復興</v>
          </cell>
          <cell r="W21" t="str">
            <v>義</v>
          </cell>
          <cell r="X21">
            <v>12611</v>
          </cell>
          <cell r="Y21">
            <v>72</v>
          </cell>
          <cell r="Z21" t="str">
            <v>復興</v>
          </cell>
          <cell r="AA21" t="str">
            <v>信</v>
          </cell>
          <cell r="AB21">
            <v>2136</v>
          </cell>
          <cell r="AC21">
            <v>75</v>
          </cell>
          <cell r="AD21" t="str">
            <v>建中</v>
          </cell>
          <cell r="AE21">
            <v>25</v>
          </cell>
          <cell r="AF21">
            <v>2527</v>
          </cell>
          <cell r="AG21">
            <v>79</v>
          </cell>
          <cell r="AH21" t="str">
            <v>中原</v>
          </cell>
          <cell r="AI21" t="str">
            <v>應數</v>
          </cell>
          <cell r="AL21" t="str">
            <v>白</v>
          </cell>
          <cell r="AO21" t="str">
            <v>R</v>
          </cell>
          <cell r="AS21" t="str">
            <v>信</v>
          </cell>
          <cell r="AT21" t="str">
            <v>信</v>
          </cell>
          <cell r="AU21" t="str">
            <v>義</v>
          </cell>
          <cell r="AV21" t="str">
            <v>望</v>
          </cell>
          <cell r="AW21" t="str">
            <v>信</v>
          </cell>
          <cell r="AX21" t="str">
            <v>信</v>
          </cell>
          <cell r="AY21" t="str">
            <v>Line</v>
          </cell>
        </row>
        <row r="22">
          <cell r="D22" t="str">
            <v>林　莉</v>
          </cell>
          <cell r="G22" t="str">
            <v>Lin</v>
          </cell>
          <cell r="H22" t="str">
            <v>Lillian </v>
          </cell>
          <cell r="I22" t="str">
            <v>4thgrader@gmail.com</v>
          </cell>
          <cell r="K22" t="str">
            <v>Y</v>
          </cell>
          <cell r="L22" t="str">
            <v>02-2369-7778</v>
          </cell>
          <cell r="M22" t="str">
            <v>02-2382-8140 </v>
          </cell>
          <cell r="N22" t="str">
            <v>0912028679</v>
          </cell>
          <cell r="P22" t="str">
            <v>台北市</v>
          </cell>
          <cell r="S22" t="str">
            <v>ROC</v>
          </cell>
          <cell r="T22" t="str">
            <v>02-2363-0345</v>
          </cell>
          <cell r="U22">
            <v>69</v>
          </cell>
          <cell r="V22" t="str">
            <v>復興</v>
          </cell>
          <cell r="W22" t="str">
            <v>仁</v>
          </cell>
          <cell r="X22">
            <v>12315</v>
          </cell>
          <cell r="Y22">
            <v>72</v>
          </cell>
          <cell r="Z22" t="str">
            <v>復興</v>
          </cell>
          <cell r="AA22" t="str">
            <v>愛</v>
          </cell>
          <cell r="AB22">
            <v>2326</v>
          </cell>
          <cell r="AC22">
            <v>75</v>
          </cell>
          <cell r="AD22" t="str">
            <v>北一女</v>
          </cell>
          <cell r="AE22" t="str">
            <v>書</v>
          </cell>
          <cell r="AF22">
            <v>2248</v>
          </cell>
          <cell r="AG22">
            <v>79</v>
          </cell>
          <cell r="AH22" t="str">
            <v>台大</v>
          </cell>
          <cell r="AI22" t="str">
            <v>商學</v>
          </cell>
          <cell r="AJ22">
            <v>643239</v>
          </cell>
          <cell r="AK22" t="str">
            <v>2014年11月1日退休</v>
          </cell>
          <cell r="AL22" t="str">
            <v>林</v>
          </cell>
          <cell r="AO22" t="str">
            <v>R</v>
          </cell>
          <cell r="AP22" t="str">
            <v>R</v>
          </cell>
          <cell r="AS22" t="str">
            <v>仁</v>
          </cell>
          <cell r="AT22" t="str">
            <v>仁</v>
          </cell>
          <cell r="AU22" t="str">
            <v>仁</v>
          </cell>
          <cell r="AV22" t="str">
            <v>愛</v>
          </cell>
          <cell r="AW22" t="str">
            <v>愛</v>
          </cell>
          <cell r="AX22" t="str">
            <v>愛</v>
          </cell>
          <cell r="AY22" t="str">
            <v>Line</v>
          </cell>
        </row>
        <row r="23">
          <cell r="D23" t="str">
            <v>張中平</v>
          </cell>
          <cell r="G23" t="str">
            <v>Chang</v>
          </cell>
          <cell r="H23" t="str">
            <v>Chungping</v>
          </cell>
          <cell r="I23" t="str">
            <v>cpctwn@hotmail.com</v>
          </cell>
          <cell r="K23" t="str">
            <v>Y</v>
          </cell>
          <cell r="L23" t="str">
            <v>02-2773-1690</v>
          </cell>
          <cell r="N23" t="str">
            <v>0917502788; 86-13681985979; 86-13911351637</v>
          </cell>
          <cell r="S23" t="str">
            <v>PRC</v>
          </cell>
          <cell r="T23" t="str">
            <v>cpchang5@ms45.hinet.net</v>
          </cell>
          <cell r="U23">
            <v>69</v>
          </cell>
          <cell r="V23" t="str">
            <v>復興</v>
          </cell>
          <cell r="W23" t="str">
            <v>愛</v>
          </cell>
          <cell r="X23">
            <v>12408</v>
          </cell>
          <cell r="Y23">
            <v>72</v>
          </cell>
          <cell r="Z23" t="str">
            <v>復興</v>
          </cell>
          <cell r="AA23" t="str">
            <v>信</v>
          </cell>
          <cell r="AB23">
            <v>2154</v>
          </cell>
          <cell r="AC23">
            <v>75</v>
          </cell>
          <cell r="AD23" t="str">
            <v>建中</v>
          </cell>
          <cell r="AE23">
            <v>12</v>
          </cell>
          <cell r="AF23">
            <v>1252</v>
          </cell>
          <cell r="AG23">
            <v>79</v>
          </cell>
          <cell r="AL23" t="str">
            <v>張</v>
          </cell>
          <cell r="AO23" t="str">
            <v>R</v>
          </cell>
          <cell r="AS23" t="str">
            <v>孝</v>
          </cell>
          <cell r="AT23" t="str">
            <v>孝</v>
          </cell>
          <cell r="AU23" t="str">
            <v>愛</v>
          </cell>
          <cell r="AX23" t="str">
            <v>信</v>
          </cell>
          <cell r="AY23" t="str">
            <v>Line</v>
          </cell>
        </row>
        <row r="24">
          <cell r="D24" t="str">
            <v>陳中和</v>
          </cell>
          <cell r="G24" t="str">
            <v>Chen</v>
          </cell>
          <cell r="H24" t="str">
            <v>Chung Huo</v>
          </cell>
          <cell r="I24" t="str">
            <v>chunghuo@ms55.hinet.net</v>
          </cell>
          <cell r="K24" t="str">
            <v>Y</v>
          </cell>
          <cell r="L24" t="str">
            <v>02-2704-4277</v>
          </cell>
          <cell r="M24" t="str">
            <v>02-2708-2121 x 3117</v>
          </cell>
          <cell r="N24" t="str">
            <v>0983901255; 0932395275</v>
          </cell>
          <cell r="P24" t="str">
            <v>台北市</v>
          </cell>
          <cell r="S24" t="str">
            <v>ROC</v>
          </cell>
          <cell r="T24" t="str">
            <v>chunghuo@cgh.org.tw</v>
          </cell>
          <cell r="U24">
            <v>69</v>
          </cell>
          <cell r="Y24">
            <v>72</v>
          </cell>
          <cell r="Z24" t="str">
            <v>復興</v>
          </cell>
          <cell r="AA24" t="str">
            <v>信</v>
          </cell>
          <cell r="AB24">
            <v>2112</v>
          </cell>
          <cell r="AC24">
            <v>75</v>
          </cell>
          <cell r="AD24" t="str">
            <v>建中</v>
          </cell>
          <cell r="AE24">
            <v>9</v>
          </cell>
          <cell r="AF24">
            <v>918</v>
          </cell>
          <cell r="AG24">
            <v>82</v>
          </cell>
          <cell r="AH24" t="str">
            <v>高醫</v>
          </cell>
          <cell r="AI24" t="str">
            <v>醫學</v>
          </cell>
          <cell r="AK24" t="str">
            <v>江婷婷(71/74復興); 國泰醫院總院心臟內科</v>
          </cell>
          <cell r="AL24" t="str">
            <v>陳</v>
          </cell>
          <cell r="AO24" t="str">
            <v>R</v>
          </cell>
          <cell r="AV24" t="str">
            <v>勇</v>
          </cell>
          <cell r="AW24" t="str">
            <v>信</v>
          </cell>
          <cell r="AX24" t="str">
            <v>信</v>
          </cell>
          <cell r="AY24" t="str">
            <v>Line</v>
          </cell>
        </row>
        <row r="25">
          <cell r="D25" t="str">
            <v>陳永弘</v>
          </cell>
          <cell r="G25" t="str">
            <v>Chen</v>
          </cell>
          <cell r="H25" t="str">
            <v>William </v>
          </cell>
          <cell r="I25" t="str">
            <v>yhchen451010@gmail.com</v>
          </cell>
          <cell r="K25" t="str">
            <v>Y</v>
          </cell>
          <cell r="L25" t="str">
            <v>03-321-8238</v>
          </cell>
          <cell r="M25" t="str">
            <v>03-262-3000 x 28639</v>
          </cell>
          <cell r="N25" t="str">
            <v>0953375986</v>
          </cell>
          <cell r="P25" t="str">
            <v>台北市</v>
          </cell>
          <cell r="S25" t="str">
            <v>ROC</v>
          </cell>
          <cell r="T25" t="str">
            <v>william_chen@thsrc.com.tw</v>
          </cell>
          <cell r="U25">
            <v>69</v>
          </cell>
          <cell r="V25" t="str">
            <v>蓬萊</v>
          </cell>
          <cell r="W25" t="str">
            <v>NA</v>
          </cell>
          <cell r="Y25">
            <v>72</v>
          </cell>
          <cell r="Z25" t="str">
            <v>復興</v>
          </cell>
          <cell r="AA25" t="str">
            <v>信</v>
          </cell>
          <cell r="AB25">
            <v>2137</v>
          </cell>
          <cell r="AC25">
            <v>75</v>
          </cell>
          <cell r="AD25" t="str">
            <v>建中</v>
          </cell>
          <cell r="AE25">
            <v>24</v>
          </cell>
          <cell r="AF25">
            <v>2428</v>
          </cell>
          <cell r="AG25">
            <v>79</v>
          </cell>
          <cell r="AH25" t="str">
            <v>台大</v>
          </cell>
          <cell r="AI25" t="str">
            <v>地理</v>
          </cell>
          <cell r="AJ25">
            <v>642814</v>
          </cell>
          <cell r="AK25" t="str">
            <v>曹淑卿(75北一女)</v>
          </cell>
          <cell r="AL25" t="str">
            <v>陳</v>
          </cell>
          <cell r="AO25" t="str">
            <v>R</v>
          </cell>
          <cell r="AV25" t="str">
            <v>信</v>
          </cell>
          <cell r="AW25" t="str">
            <v>信</v>
          </cell>
          <cell r="AX25" t="str">
            <v>信</v>
          </cell>
          <cell r="AY25" t="str">
            <v>Line</v>
          </cell>
        </row>
        <row r="26">
          <cell r="D26" t="str">
            <v>陳㵀慶</v>
          </cell>
          <cell r="E26" t="str">
            <v>聯</v>
          </cell>
          <cell r="G26" t="str">
            <v>Chen</v>
          </cell>
          <cell r="H26" t="str">
            <v>Albert </v>
          </cell>
          <cell r="I26" t="str">
            <v>albertjcchen@yahoo.com.tw</v>
          </cell>
          <cell r="K26" t="str">
            <v>Y</v>
          </cell>
          <cell r="L26" t="str">
            <v>02-2528-4528; 02-2834-5286(x)</v>
          </cell>
          <cell r="M26" t="str">
            <v>02-2796-7813</v>
          </cell>
          <cell r="N26" t="str">
            <v>0933010683</v>
          </cell>
          <cell r="P26" t="str">
            <v>台北市</v>
          </cell>
          <cell r="S26" t="str">
            <v>ROC</v>
          </cell>
          <cell r="U26">
            <v>69</v>
          </cell>
          <cell r="V26" t="str">
            <v>大龍</v>
          </cell>
          <cell r="Y26">
            <v>72</v>
          </cell>
          <cell r="Z26" t="str">
            <v>復興</v>
          </cell>
          <cell r="AA26" t="str">
            <v>信</v>
          </cell>
          <cell r="AB26">
            <v>2113</v>
          </cell>
          <cell r="AC26">
            <v>75</v>
          </cell>
          <cell r="AD26" t="str">
            <v>建中</v>
          </cell>
          <cell r="AE26">
            <v>23</v>
          </cell>
          <cell r="AF26">
            <v>2325</v>
          </cell>
          <cell r="AG26">
            <v>79</v>
          </cell>
          <cell r="AH26" t="str">
            <v>中原</v>
          </cell>
          <cell r="AI26" t="str">
            <v>電機</v>
          </cell>
          <cell r="AL26" t="str">
            <v>陳</v>
          </cell>
          <cell r="AO26" t="str">
            <v>R</v>
          </cell>
          <cell r="AV26" t="str">
            <v>信</v>
          </cell>
          <cell r="AW26" t="str">
            <v>信</v>
          </cell>
          <cell r="AX26" t="str">
            <v>信</v>
          </cell>
          <cell r="AY26" t="str">
            <v>Line</v>
          </cell>
        </row>
        <row r="27">
          <cell r="D27" t="str">
            <v>呂士濂</v>
          </cell>
          <cell r="G27" t="str">
            <v>Lu</v>
          </cell>
          <cell r="I27" t="str">
            <v>slllu@yahoo.com</v>
          </cell>
          <cell r="K27" t="str">
            <v>Y</v>
          </cell>
          <cell r="N27" t="str">
            <v>503-539-3866</v>
          </cell>
          <cell r="O27" t="str">
            <v>14069 NW Lakeview Dr. </v>
          </cell>
          <cell r="P27" t="str">
            <v>Portland</v>
          </cell>
          <cell r="Q27" t="str">
            <v>OR</v>
          </cell>
          <cell r="S27" t="str">
            <v>USA</v>
          </cell>
          <cell r="T27" t="str">
            <v>shih-lien.l.lu@intel.com</v>
          </cell>
          <cell r="U27">
            <v>69</v>
          </cell>
          <cell r="V27" t="str">
            <v>女師附小</v>
          </cell>
          <cell r="Y27">
            <v>72</v>
          </cell>
          <cell r="Z27" t="str">
            <v>復興</v>
          </cell>
          <cell r="AA27" t="str">
            <v>信</v>
          </cell>
          <cell r="AB27">
            <v>2125</v>
          </cell>
          <cell r="AC27">
            <v>75</v>
          </cell>
          <cell r="AD27" t="str">
            <v>建中</v>
          </cell>
          <cell r="AE27">
            <v>22</v>
          </cell>
          <cell r="AG27">
            <v>79</v>
          </cell>
          <cell r="AH27" t="str">
            <v>Berkeley</v>
          </cell>
          <cell r="AL27" t="str">
            <v>呂</v>
          </cell>
          <cell r="AO27" t="str">
            <v>R</v>
          </cell>
          <cell r="AV27" t="str">
            <v>毅</v>
          </cell>
          <cell r="AW27" t="str">
            <v>信</v>
          </cell>
          <cell r="AX27" t="str">
            <v>信</v>
          </cell>
          <cell r="AY27" t="str">
            <v>Line</v>
          </cell>
        </row>
        <row r="28">
          <cell r="D28" t="str">
            <v>吳孝三</v>
          </cell>
          <cell r="E28" t="str">
            <v>聯</v>
          </cell>
          <cell r="I28" t="str">
            <v>stisam@ms34.hinet.net</v>
          </cell>
          <cell r="K28" t="str">
            <v>Y</v>
          </cell>
          <cell r="L28" t="str">
            <v>02-2715-2498</v>
          </cell>
          <cell r="M28" t="str">
            <v>02-2692-1400</v>
          </cell>
          <cell r="N28" t="str">
            <v>0937834500</v>
          </cell>
          <cell r="P28" t="str">
            <v>台北市</v>
          </cell>
          <cell r="S28" t="str">
            <v>ROC</v>
          </cell>
          <cell r="U28">
            <v>68</v>
          </cell>
          <cell r="V28" t="str">
            <v>復興</v>
          </cell>
          <cell r="W28" t="str">
            <v>和</v>
          </cell>
          <cell r="X28">
            <v>11706</v>
          </cell>
          <cell r="Y28">
            <v>72</v>
          </cell>
          <cell r="Z28" t="str">
            <v>復興</v>
          </cell>
          <cell r="AA28" t="str">
            <v>望</v>
          </cell>
          <cell r="AB28">
            <v>2225</v>
          </cell>
          <cell r="AC28">
            <v>75</v>
          </cell>
          <cell r="AG28">
            <v>79</v>
          </cell>
          <cell r="AK28" t="str">
            <v>徐秀媛</v>
          </cell>
          <cell r="AL28" t="str">
            <v>吳</v>
          </cell>
          <cell r="AO28" t="str">
            <v>R</v>
          </cell>
          <cell r="AX28" t="str">
            <v>望</v>
          </cell>
          <cell r="AY28" t="str">
            <v>Line</v>
          </cell>
        </row>
        <row r="29">
          <cell r="D29" t="str">
            <v>孫蕊華</v>
          </cell>
          <cell r="G29" t="str">
            <v>Sun</v>
          </cell>
          <cell r="H29" t="str">
            <v>Annie</v>
          </cell>
          <cell r="I29" t="str">
            <v>araesun98@gmail.com</v>
          </cell>
          <cell r="K29" t="str">
            <v>Y</v>
          </cell>
          <cell r="M29" t="str">
            <v>02-2508-7237</v>
          </cell>
          <cell r="N29" t="str">
            <v>0937453296</v>
          </cell>
          <cell r="O29" t="str">
            <v>annie.sun.as@bayerchemicals.com</v>
          </cell>
          <cell r="P29" t="str">
            <v>台北</v>
          </cell>
          <cell r="S29" t="str">
            <v>ROC</v>
          </cell>
          <cell r="T29" t="str">
            <v>annie.sun@bayer.com.tw(x); annie.sun@bayer.com(x)</v>
          </cell>
          <cell r="U29">
            <v>69</v>
          </cell>
          <cell r="V29" t="str">
            <v>復興</v>
          </cell>
          <cell r="W29" t="str">
            <v>仁</v>
          </cell>
          <cell r="X29">
            <v>12330</v>
          </cell>
          <cell r="Y29">
            <v>72</v>
          </cell>
          <cell r="Z29" t="str">
            <v>衛理</v>
          </cell>
          <cell r="AA29" t="str">
            <v>信</v>
          </cell>
          <cell r="AB29">
            <v>9143</v>
          </cell>
          <cell r="AC29">
            <v>75</v>
          </cell>
          <cell r="AD29" t="str">
            <v>衛理</v>
          </cell>
          <cell r="AE29" t="str">
            <v>NA</v>
          </cell>
          <cell r="AG29">
            <v>79</v>
          </cell>
          <cell r="AH29" t="str">
            <v>銘傳</v>
          </cell>
          <cell r="AI29" t="str">
            <v>NA</v>
          </cell>
          <cell r="AL29" t="str">
            <v>孫</v>
          </cell>
          <cell r="AO29" t="str">
            <v>R</v>
          </cell>
          <cell r="AS29" t="str">
            <v>仁</v>
          </cell>
          <cell r="AT29" t="str">
            <v>仁</v>
          </cell>
          <cell r="AU29" t="str">
            <v>仁</v>
          </cell>
          <cell r="AY29" t="str">
            <v>Line</v>
          </cell>
        </row>
        <row r="30">
          <cell r="D30" t="str">
            <v>張大鈞</v>
          </cell>
          <cell r="I30" t="str">
            <v>dag.ckmain@msa.hinet.net</v>
          </cell>
          <cell r="K30" t="str">
            <v>Y</v>
          </cell>
          <cell r="L30" t="str">
            <v>02-2577-5998</v>
          </cell>
          <cell r="M30" t="str">
            <v>02-2555-1355,(F)02-2558-0067</v>
          </cell>
          <cell r="N30" t="str">
            <v>0932010239; 86-13601724292</v>
          </cell>
          <cell r="P30" t="str">
            <v>台北市</v>
          </cell>
          <cell r="S30" t="str">
            <v>ROC</v>
          </cell>
          <cell r="T30" t="str">
            <v>02-2562-3577 x 523(程麗)</v>
          </cell>
          <cell r="U30">
            <v>69</v>
          </cell>
          <cell r="V30" t="str">
            <v>復興</v>
          </cell>
          <cell r="W30" t="str">
            <v>仁</v>
          </cell>
          <cell r="X30">
            <v>12310</v>
          </cell>
          <cell r="Y30">
            <v>72</v>
          </cell>
          <cell r="Z30" t="str">
            <v>復興</v>
          </cell>
          <cell r="AA30" t="str">
            <v>望</v>
          </cell>
          <cell r="AB30">
            <v>2208</v>
          </cell>
          <cell r="AC30">
            <v>75</v>
          </cell>
          <cell r="AD30" t="str">
            <v>附中</v>
          </cell>
          <cell r="AG30">
            <v>79</v>
          </cell>
          <cell r="AK30" t="str">
            <v>程麗麗；大兒子Will（太太Sharon、女兒Leah)、二兒子Ken、大女兒Donna、小女兒Vivian。Ok，中文名字。
大兒子維元，二兒子維倫，大女兒維怡，小女兒維安，媳婦許祐綸。小孫女若緗</v>
          </cell>
          <cell r="AL30" t="str">
            <v>張</v>
          </cell>
          <cell r="AO30" t="str">
            <v>R</v>
          </cell>
          <cell r="AS30" t="str">
            <v>仁</v>
          </cell>
          <cell r="AT30" t="str">
            <v>仁</v>
          </cell>
          <cell r="AU30" t="str">
            <v>仁</v>
          </cell>
          <cell r="AV30" t="str">
            <v>勇</v>
          </cell>
          <cell r="AW30" t="str">
            <v>勇</v>
          </cell>
          <cell r="AX30" t="str">
            <v>望</v>
          </cell>
          <cell r="AY30" t="str">
            <v>Line</v>
          </cell>
        </row>
        <row r="31">
          <cell r="D31" t="str">
            <v>張世澤</v>
          </cell>
          <cell r="G31" t="str">
            <v>Chang</v>
          </cell>
          <cell r="I31" t="str">
            <v>astchang@163.com</v>
          </cell>
          <cell r="K31" t="str">
            <v>Y</v>
          </cell>
          <cell r="L31" t="str">
            <v>8610-8451-0882</v>
          </cell>
          <cell r="M31" t="str">
            <v>8610-6569-3200 x 5190</v>
          </cell>
          <cell r="N31" t="str">
            <v>86-13501194045; 0936318133</v>
          </cell>
          <cell r="P31" t="str">
            <v>北京市</v>
          </cell>
          <cell r="S31" t="str">
            <v>PRC</v>
          </cell>
          <cell r="T31" t="str">
            <v>astchang1957@yahoo.com</v>
          </cell>
          <cell r="U31">
            <v>69</v>
          </cell>
          <cell r="V31" t="str">
            <v>女師附小</v>
          </cell>
          <cell r="W31" t="str">
            <v>禮</v>
          </cell>
          <cell r="X31">
            <v>270303</v>
          </cell>
          <cell r="Y31">
            <v>72</v>
          </cell>
          <cell r="Z31" t="str">
            <v>復興</v>
          </cell>
          <cell r="AA31" t="str">
            <v>望</v>
          </cell>
          <cell r="AB31">
            <v>2231</v>
          </cell>
          <cell r="AC31">
            <v>75</v>
          </cell>
          <cell r="AD31" t="str">
            <v>附中</v>
          </cell>
          <cell r="AG31">
            <v>79</v>
          </cell>
          <cell r="AH31" t="str">
            <v>逢甲,文化</v>
          </cell>
          <cell r="AI31" t="str">
            <v>國貿</v>
          </cell>
          <cell r="AL31" t="str">
            <v>張</v>
          </cell>
          <cell r="AO31" t="str">
            <v>R</v>
          </cell>
          <cell r="AV31" t="str">
            <v>信</v>
          </cell>
          <cell r="AW31" t="str">
            <v>望</v>
          </cell>
          <cell r="AX31" t="str">
            <v>望</v>
          </cell>
          <cell r="AY31" t="str">
            <v>Line</v>
          </cell>
        </row>
        <row r="32">
          <cell r="D32" t="str">
            <v>莫華榕</v>
          </cell>
          <cell r="I32" t="str">
            <v>db-0827@mail.taipei.gov.tw</v>
          </cell>
          <cell r="K32" t="str">
            <v>Y</v>
          </cell>
          <cell r="L32" t="str">
            <v>02-2649-3459</v>
          </cell>
          <cell r="M32" t="str">
            <v>02-2381-1025</v>
          </cell>
          <cell r="N32" t="str">
            <v>0939270536</v>
          </cell>
          <cell r="P32" t="str">
            <v>台北市</v>
          </cell>
          <cell r="S32" t="str">
            <v>ROC</v>
          </cell>
          <cell r="T32" t="str">
            <v>db-0827@mail.tcg.gov.tw(x)</v>
          </cell>
          <cell r="U32">
            <v>69</v>
          </cell>
          <cell r="V32" t="str">
            <v>復興</v>
          </cell>
          <cell r="W32" t="str">
            <v>仁</v>
          </cell>
          <cell r="X32">
            <v>12328</v>
          </cell>
          <cell r="Y32">
            <v>72</v>
          </cell>
          <cell r="Z32" t="str">
            <v>大華</v>
          </cell>
          <cell r="AA32" t="str">
            <v>賢</v>
          </cell>
          <cell r="AB32">
            <v>8728</v>
          </cell>
          <cell r="AC32">
            <v>75</v>
          </cell>
          <cell r="AD32" t="str">
            <v>中山</v>
          </cell>
          <cell r="AE32" t="str">
            <v>博</v>
          </cell>
          <cell r="AF32">
            <v>733</v>
          </cell>
          <cell r="AG32">
            <v>80</v>
          </cell>
          <cell r="AH32" t="str">
            <v>台大</v>
          </cell>
          <cell r="AI32" t="str">
            <v>園藝</v>
          </cell>
          <cell r="AJ32">
            <v>656808</v>
          </cell>
          <cell r="AK32" t="str">
            <v>公園路燈管理局</v>
          </cell>
          <cell r="AL32" t="str">
            <v>莫</v>
          </cell>
          <cell r="AO32" t="str">
            <v>R</v>
          </cell>
          <cell r="AS32" t="str">
            <v>信</v>
          </cell>
          <cell r="AT32" t="str">
            <v>信</v>
          </cell>
          <cell r="AU32" t="str">
            <v>仁</v>
          </cell>
          <cell r="AY32" t="str">
            <v>Line</v>
          </cell>
        </row>
        <row r="33">
          <cell r="D33" t="str">
            <v>陳嘉生</v>
          </cell>
          <cell r="G33" t="str">
            <v>Chen</v>
          </cell>
          <cell r="H33" t="str">
            <v>Jason</v>
          </cell>
          <cell r="I33" t="str">
            <v>chia.sheng@hotmail.com</v>
          </cell>
          <cell r="K33" t="str">
            <v>Y</v>
          </cell>
          <cell r="L33" t="str">
            <v>02-2760-9244</v>
          </cell>
          <cell r="N33" t="str">
            <v>0910103558; 86-13801889023</v>
          </cell>
          <cell r="P33" t="str">
            <v>台北市</v>
          </cell>
          <cell r="S33" t="str">
            <v>ROC</v>
          </cell>
          <cell r="U33">
            <v>69</v>
          </cell>
          <cell r="V33" t="str">
            <v>女師附小</v>
          </cell>
          <cell r="W33" t="str">
            <v>智</v>
          </cell>
          <cell r="X33">
            <v>270441</v>
          </cell>
          <cell r="Y33">
            <v>72</v>
          </cell>
          <cell r="Z33" t="str">
            <v>復興</v>
          </cell>
          <cell r="AA33" t="str">
            <v>望</v>
          </cell>
          <cell r="AB33">
            <v>2224</v>
          </cell>
          <cell r="AC33">
            <v>75</v>
          </cell>
          <cell r="AD33" t="str">
            <v>建夜</v>
          </cell>
          <cell r="AE33">
            <v>9</v>
          </cell>
          <cell r="AF33">
            <v>3946</v>
          </cell>
          <cell r="AG33">
            <v>80</v>
          </cell>
          <cell r="AH33" t="str">
            <v>逢甲</v>
          </cell>
          <cell r="AI33" t="str">
            <v>水利</v>
          </cell>
          <cell r="AL33" t="str">
            <v>陳</v>
          </cell>
          <cell r="AO33" t="str">
            <v>R</v>
          </cell>
          <cell r="AX33" t="str">
            <v>望</v>
          </cell>
        </row>
        <row r="34">
          <cell r="D34" t="str">
            <v>葉建華</v>
          </cell>
          <cell r="E34" t="str">
            <v>聯</v>
          </cell>
          <cell r="G34" t="str">
            <v>Yeh</v>
          </cell>
          <cell r="I34" t="str">
            <v>chyeh77@hotmail.com</v>
          </cell>
          <cell r="K34" t="str">
            <v>Y</v>
          </cell>
          <cell r="L34" t="str">
            <v>02-2915-5642</v>
          </cell>
          <cell r="M34" t="str">
            <v>02-2915-2150 x 392</v>
          </cell>
          <cell r="N34" t="str">
            <v>0936052548</v>
          </cell>
          <cell r="P34" t="str">
            <v>台北市</v>
          </cell>
          <cell r="S34" t="str">
            <v>ROC</v>
          </cell>
          <cell r="U34">
            <v>69</v>
          </cell>
          <cell r="V34" t="str">
            <v>復興</v>
          </cell>
          <cell r="W34" t="str">
            <v>仁</v>
          </cell>
          <cell r="X34">
            <v>12348</v>
          </cell>
          <cell r="Y34">
            <v>72</v>
          </cell>
          <cell r="Z34" t="str">
            <v>復興</v>
          </cell>
          <cell r="AA34" t="str">
            <v>仁</v>
          </cell>
          <cell r="AB34">
            <v>2537</v>
          </cell>
          <cell r="AC34">
            <v>75</v>
          </cell>
          <cell r="AD34" t="str">
            <v>成功</v>
          </cell>
          <cell r="AE34">
            <v>314</v>
          </cell>
          <cell r="AF34">
            <v>31423</v>
          </cell>
          <cell r="AG34">
            <v>79</v>
          </cell>
          <cell r="AL34" t="str">
            <v>葉</v>
          </cell>
          <cell r="AO34" t="str">
            <v>R</v>
          </cell>
          <cell r="AS34" t="str">
            <v>孝</v>
          </cell>
          <cell r="AT34" t="str">
            <v>孝</v>
          </cell>
          <cell r="AU34" t="str">
            <v>仁</v>
          </cell>
          <cell r="AX34" t="str">
            <v>仁</v>
          </cell>
          <cell r="AY34" t="str">
            <v>Line</v>
          </cell>
        </row>
        <row r="35">
          <cell r="D35" t="str">
            <v>吳質彬</v>
          </cell>
          <cell r="J35" t="str">
            <v>NO</v>
          </cell>
          <cell r="K35" t="str">
            <v>Y</v>
          </cell>
          <cell r="L35" t="str">
            <v>我58年在復中一年勇班後留級，和余劍東同學 三年</v>
          </cell>
          <cell r="M35" t="str">
            <v>吳質彬不用email 他的line ID是2938194500aa</v>
          </cell>
          <cell r="O35" t="str">
            <v>勇班降級重唸初一二望班再降級就轉學了，留級後同學有杜振華、莊中本、蔡文信、徐德潤、傅欽垣、李世鳴、馬寅修、張甫全、陳鵬仁、呂紹聖、王偉良、吳卓民…</v>
          </cell>
          <cell r="U35">
            <v>69</v>
          </cell>
          <cell r="V35" t="str">
            <v>新民</v>
          </cell>
          <cell r="W35" t="str">
            <v>忠</v>
          </cell>
          <cell r="X35">
            <v>8133</v>
          </cell>
          <cell r="Y35">
            <v>72</v>
          </cell>
          <cell r="Z35" t="str">
            <v>復興</v>
          </cell>
          <cell r="AA35" t="str">
            <v>勇</v>
          </cell>
          <cell r="AB35">
            <v>2644</v>
          </cell>
          <cell r="AC35">
            <v>75</v>
          </cell>
          <cell r="AG35">
            <v>79</v>
          </cell>
          <cell r="AL35" t="str">
            <v>吳</v>
          </cell>
          <cell r="AO35" t="str">
            <v>R</v>
          </cell>
          <cell r="AV35" t="str">
            <v>勇</v>
          </cell>
          <cell r="AW35" t="str">
            <v>望</v>
          </cell>
          <cell r="AX35" t="str">
            <v>勇</v>
          </cell>
          <cell r="AY35" t="str">
            <v>Line</v>
          </cell>
        </row>
        <row r="36">
          <cell r="D36" t="str">
            <v>吳育華</v>
          </cell>
          <cell r="G36" t="str">
            <v>Wu</v>
          </cell>
          <cell r="I36" t="str">
            <v>Cwu1603@gmail.com</v>
          </cell>
          <cell r="K36" t="str">
            <v>Y</v>
          </cell>
          <cell r="M36" t="str">
            <v>姊姊吳育美(歿)、妹妹吳育玲(藝名吳巧玲)，周韻27日和四星國際公司董事長薛智偉及其愛妻吳育美的獨子薛鈞仁結為連理</v>
          </cell>
          <cell r="N36" t="str">
            <v>668-1818-0847</v>
          </cell>
          <cell r="S36" t="str">
            <v>Thailand</v>
          </cell>
          <cell r="U36">
            <v>69</v>
          </cell>
          <cell r="V36" t="str">
            <v>復興</v>
          </cell>
          <cell r="W36" t="str">
            <v>愛</v>
          </cell>
          <cell r="X36">
            <v>12434</v>
          </cell>
          <cell r="Y36">
            <v>72</v>
          </cell>
          <cell r="Z36" t="str">
            <v>復興</v>
          </cell>
          <cell r="AA36" t="str">
            <v>智</v>
          </cell>
          <cell r="AB36">
            <v>2403</v>
          </cell>
          <cell r="AC36">
            <v>75</v>
          </cell>
          <cell r="AE36">
            <v>0</v>
          </cell>
          <cell r="AG36">
            <v>79</v>
          </cell>
          <cell r="AL36" t="str">
            <v>吳</v>
          </cell>
          <cell r="AM36" t="str">
            <v>v</v>
          </cell>
          <cell r="AO36" t="str">
            <v>R</v>
          </cell>
          <cell r="AQ36">
            <v>3</v>
          </cell>
          <cell r="AU36" t="str">
            <v>愛</v>
          </cell>
          <cell r="AV36" t="str">
            <v>智</v>
          </cell>
          <cell r="AW36" t="str">
            <v>智</v>
          </cell>
          <cell r="AX36" t="str">
            <v>智</v>
          </cell>
          <cell r="AY36" t="str">
            <v>Line</v>
          </cell>
        </row>
        <row r="37">
          <cell r="D37" t="str">
            <v>洪小英</v>
          </cell>
          <cell r="G37" t="str">
            <v>Hung</v>
          </cell>
          <cell r="I37" t="str">
            <v>hung1008@pchome.com.tw</v>
          </cell>
          <cell r="K37" t="str">
            <v>Y</v>
          </cell>
          <cell r="L37" t="str">
            <v>02-2577-6625</v>
          </cell>
          <cell r="M37" t="str">
            <v>02-2523-3100 ext 112</v>
          </cell>
          <cell r="N37" t="str">
            <v>0922508974</v>
          </cell>
          <cell r="P37" t="str">
            <v>台北市</v>
          </cell>
          <cell r="S37" t="str">
            <v>ROC</v>
          </cell>
          <cell r="U37">
            <v>69</v>
          </cell>
          <cell r="V37" t="str">
            <v>復興</v>
          </cell>
          <cell r="W37" t="str">
            <v>愛</v>
          </cell>
          <cell r="X37">
            <v>12450</v>
          </cell>
          <cell r="Y37">
            <v>72</v>
          </cell>
          <cell r="Z37" t="str">
            <v>復興</v>
          </cell>
          <cell r="AA37" t="str">
            <v>智</v>
          </cell>
          <cell r="AB37">
            <v>2415</v>
          </cell>
          <cell r="AC37">
            <v>75</v>
          </cell>
          <cell r="AG37">
            <v>79</v>
          </cell>
          <cell r="AL37" t="str">
            <v>洪</v>
          </cell>
          <cell r="AM37" t="str">
            <v>v</v>
          </cell>
          <cell r="AO37" t="str">
            <v>R</v>
          </cell>
          <cell r="AQ37">
            <v>1</v>
          </cell>
          <cell r="AS37" t="str">
            <v>信</v>
          </cell>
          <cell r="AT37" t="str">
            <v>信</v>
          </cell>
          <cell r="AU37" t="str">
            <v>愛</v>
          </cell>
          <cell r="AV37" t="str">
            <v>智</v>
          </cell>
          <cell r="AW37" t="str">
            <v>智</v>
          </cell>
          <cell r="AX37" t="str">
            <v>智</v>
          </cell>
          <cell r="AY37" t="str">
            <v>Line</v>
          </cell>
        </row>
        <row r="38">
          <cell r="D38" t="str">
            <v>徐肖美</v>
          </cell>
          <cell r="G38" t="str">
            <v>Hsu</v>
          </cell>
          <cell r="I38" t="str">
            <v>hsuu005706@gmail.com</v>
          </cell>
          <cell r="K38" t="str">
            <v>Y</v>
          </cell>
          <cell r="L38" t="str">
            <v>02-8931-9996</v>
          </cell>
          <cell r="M38" t="str">
            <v>02-2563-3156 x 6221</v>
          </cell>
          <cell r="N38" t="str">
            <v>0920032126</v>
          </cell>
          <cell r="O38" t="str">
            <v>100台北市中正區忠孝東路2段123號2樓</v>
          </cell>
          <cell r="P38" t="str">
            <v>台北市</v>
          </cell>
          <cell r="S38" t="str">
            <v>ROC</v>
          </cell>
          <cell r="T38" t="str">
            <v>02-2341-1733; 005706@megabank.com.tw(x)</v>
          </cell>
          <cell r="U38">
            <v>69</v>
          </cell>
          <cell r="V38" t="str">
            <v>復興</v>
          </cell>
          <cell r="W38" t="str">
            <v>愛</v>
          </cell>
          <cell r="X38">
            <v>12441</v>
          </cell>
          <cell r="Y38">
            <v>72</v>
          </cell>
          <cell r="Z38" t="str">
            <v>復興</v>
          </cell>
          <cell r="AA38" t="str">
            <v>愛</v>
          </cell>
          <cell r="AB38">
            <v>2345</v>
          </cell>
          <cell r="AC38">
            <v>75</v>
          </cell>
          <cell r="AD38" t="str">
            <v>北一女</v>
          </cell>
          <cell r="AE38" t="str">
            <v>禮</v>
          </cell>
          <cell r="AF38">
            <v>1840</v>
          </cell>
          <cell r="AG38">
            <v>79</v>
          </cell>
          <cell r="AH38" t="str">
            <v>中興</v>
          </cell>
          <cell r="AI38" t="str">
            <v>會計</v>
          </cell>
          <cell r="AK38" t="str">
            <v>楊瑞駿；女兒楊懿;兆豐國際商業銀行營業部</v>
          </cell>
          <cell r="AL38" t="str">
            <v>徐</v>
          </cell>
          <cell r="AO38" t="str">
            <v>R</v>
          </cell>
          <cell r="AS38" t="str">
            <v>仁</v>
          </cell>
          <cell r="AT38" t="str">
            <v>仁</v>
          </cell>
          <cell r="AU38" t="str">
            <v>愛</v>
          </cell>
          <cell r="AV38" t="str">
            <v>愛</v>
          </cell>
          <cell r="AW38" t="str">
            <v>愛</v>
          </cell>
          <cell r="AX38" t="str">
            <v>愛</v>
          </cell>
          <cell r="AY38" t="str">
            <v>Line</v>
          </cell>
        </row>
        <row r="39">
          <cell r="D39" t="str">
            <v>梁仲怡</v>
          </cell>
          <cell r="I39" t="str">
            <v>vyml@ms38.hinet.net</v>
          </cell>
          <cell r="K39" t="str">
            <v>Y</v>
          </cell>
          <cell r="L39" t="str">
            <v>02-2210-1664</v>
          </cell>
          <cell r="N39" t="str">
            <v>0930963022</v>
          </cell>
          <cell r="P39" t="str">
            <v>台北市</v>
          </cell>
          <cell r="S39" t="str">
            <v>ROC</v>
          </cell>
          <cell r="U39">
            <v>69</v>
          </cell>
          <cell r="V39" t="str">
            <v>復興</v>
          </cell>
          <cell r="W39" t="str">
            <v>愛</v>
          </cell>
          <cell r="X39">
            <v>12438</v>
          </cell>
          <cell r="Y39">
            <v>72</v>
          </cell>
          <cell r="Z39" t="str">
            <v>復興</v>
          </cell>
          <cell r="AA39" t="str">
            <v>智</v>
          </cell>
          <cell r="AB39">
            <v>2402</v>
          </cell>
          <cell r="AC39">
            <v>75</v>
          </cell>
          <cell r="AG39">
            <v>79</v>
          </cell>
          <cell r="AL39" t="str">
            <v>梁</v>
          </cell>
          <cell r="AM39" t="str">
            <v>v</v>
          </cell>
          <cell r="AO39" t="str">
            <v>R</v>
          </cell>
          <cell r="AQ39">
            <v>1</v>
          </cell>
          <cell r="AS39" t="str">
            <v>孝</v>
          </cell>
          <cell r="AT39" t="str">
            <v>孝</v>
          </cell>
          <cell r="AU39" t="str">
            <v>愛</v>
          </cell>
          <cell r="AV39" t="str">
            <v>智</v>
          </cell>
          <cell r="AW39" t="str">
            <v>智</v>
          </cell>
          <cell r="AX39" t="str">
            <v>智</v>
          </cell>
          <cell r="AY39" t="str">
            <v>Line</v>
          </cell>
        </row>
        <row r="40">
          <cell r="D40" t="str">
            <v>劉正漢</v>
          </cell>
          <cell r="F40" t="str">
            <v>仁</v>
          </cell>
          <cell r="G40" t="str">
            <v>Liu</v>
          </cell>
          <cell r="H40" t="str">
            <v>Leon</v>
          </cell>
          <cell r="I40" t="str">
            <v>leon2liu@ms16.hinet.net</v>
          </cell>
          <cell r="K40" t="str">
            <v>Y</v>
          </cell>
          <cell r="L40" t="str">
            <v>02-2735-1780</v>
          </cell>
          <cell r="M40" t="str">
            <v>03-3562468</v>
          </cell>
          <cell r="N40" t="str">
            <v>0932140190</v>
          </cell>
          <cell r="O40" t="str">
            <v>leonliu@optimax.com.tw</v>
          </cell>
          <cell r="P40" t="str">
            <v>台北市</v>
          </cell>
          <cell r="S40" t="str">
            <v>ROC</v>
          </cell>
          <cell r="T40" t="str">
            <v>02-2735-3104</v>
          </cell>
          <cell r="U40">
            <v>69</v>
          </cell>
          <cell r="V40" t="str">
            <v>復興</v>
          </cell>
          <cell r="W40" t="str">
            <v>愛</v>
          </cell>
          <cell r="X40">
            <v>12404</v>
          </cell>
          <cell r="Y40">
            <v>72</v>
          </cell>
          <cell r="Z40" t="str">
            <v>復興</v>
          </cell>
          <cell r="AA40" t="str">
            <v>勇</v>
          </cell>
          <cell r="AB40">
            <v>2628</v>
          </cell>
          <cell r="AC40">
            <v>75</v>
          </cell>
          <cell r="AD40" t="str">
            <v>附中</v>
          </cell>
          <cell r="AG40">
            <v>79</v>
          </cell>
          <cell r="AH40" t="str">
            <v>成大</v>
          </cell>
          <cell r="AI40" t="str">
            <v>化工</v>
          </cell>
          <cell r="AK40" t="str">
            <v>力特光電 </v>
          </cell>
          <cell r="AL40" t="str">
            <v>劉</v>
          </cell>
          <cell r="AO40" t="str">
            <v>R</v>
          </cell>
          <cell r="AS40" t="str">
            <v>忠</v>
          </cell>
          <cell r="AT40" t="str">
            <v>忠</v>
          </cell>
          <cell r="AU40" t="str">
            <v>愛</v>
          </cell>
          <cell r="AX40" t="str">
            <v>勇</v>
          </cell>
        </row>
        <row r="41">
          <cell r="D41" t="str">
            <v>鮑　鼎</v>
          </cell>
          <cell r="G41" t="str">
            <v>Pao</v>
          </cell>
          <cell r="H41" t="str">
            <v>Philip</v>
          </cell>
          <cell r="I41" t="str">
            <v>philip.pao@msa.hinet.net</v>
          </cell>
          <cell r="K41" t="str">
            <v>Y</v>
          </cell>
          <cell r="L41" t="str">
            <v>04-2473-4233</v>
          </cell>
          <cell r="N41" t="str">
            <v>0988333669</v>
          </cell>
          <cell r="P41" t="str">
            <v>台中</v>
          </cell>
          <cell r="S41" t="str">
            <v>ROC </v>
          </cell>
          <cell r="T41" t="str">
            <v>02-2768-6378,02-2761-5330</v>
          </cell>
          <cell r="U41">
            <v>69</v>
          </cell>
          <cell r="V41" t="str">
            <v>復興</v>
          </cell>
          <cell r="W41" t="str">
            <v>愛</v>
          </cell>
          <cell r="X41">
            <v>12401</v>
          </cell>
          <cell r="Y41">
            <v>72</v>
          </cell>
          <cell r="Z41" t="str">
            <v>復興</v>
          </cell>
          <cell r="AA41" t="str">
            <v>勇</v>
          </cell>
          <cell r="AB41">
            <v>2647</v>
          </cell>
          <cell r="AC41">
            <v>76</v>
          </cell>
          <cell r="AD41" t="str">
            <v>再興</v>
          </cell>
          <cell r="AG41">
            <v>80</v>
          </cell>
          <cell r="AK41" t="str">
            <v>柯淑媛; 鮑威宇、鮑鵬宇</v>
          </cell>
          <cell r="AL41" t="str">
            <v>鮑</v>
          </cell>
          <cell r="AO41" t="str">
            <v>R</v>
          </cell>
          <cell r="AU41" t="str">
            <v>愛</v>
          </cell>
          <cell r="AX41" t="str">
            <v>勇</v>
          </cell>
        </row>
        <row r="42">
          <cell r="D42" t="str">
            <v>丁長捷</v>
          </cell>
          <cell r="G42" t="str">
            <v>Ting</v>
          </cell>
          <cell r="H42" t="str">
            <v>Jackson</v>
          </cell>
          <cell r="I42" t="str">
            <v>jackson_ting@compal.com</v>
          </cell>
          <cell r="K42" t="str">
            <v>Y</v>
          </cell>
          <cell r="L42" t="str">
            <v>02-2654-1903</v>
          </cell>
          <cell r="M42" t="str">
            <v>02-8797-8588 x 11968</v>
          </cell>
          <cell r="N42" t="str">
            <v>0936180049</v>
          </cell>
          <cell r="O42" t="str">
            <v>台北</v>
          </cell>
          <cell r="P42" t="str">
            <v>台北市</v>
          </cell>
          <cell r="S42" t="str">
            <v>ROC</v>
          </cell>
          <cell r="T42" t="str">
            <v>02-2321-2699印存媛</v>
          </cell>
          <cell r="U42">
            <v>69</v>
          </cell>
          <cell r="V42" t="str">
            <v>新民</v>
          </cell>
          <cell r="W42" t="str">
            <v>忠</v>
          </cell>
          <cell r="X42">
            <v>8138</v>
          </cell>
          <cell r="Y42">
            <v>72</v>
          </cell>
          <cell r="Z42" t="str">
            <v>復興</v>
          </cell>
          <cell r="AA42" t="str">
            <v>望</v>
          </cell>
          <cell r="AB42">
            <v>2240</v>
          </cell>
          <cell r="AC42">
            <v>75</v>
          </cell>
          <cell r="AD42" t="str">
            <v>建中</v>
          </cell>
          <cell r="AE42">
            <v>25</v>
          </cell>
          <cell r="AF42">
            <v>2526</v>
          </cell>
          <cell r="AG42">
            <v>79</v>
          </cell>
          <cell r="AH42" t="str">
            <v>交大</v>
          </cell>
          <cell r="AI42" t="str">
            <v>運管</v>
          </cell>
          <cell r="AL42" t="str">
            <v>丁</v>
          </cell>
          <cell r="AO42" t="str">
            <v>R</v>
          </cell>
          <cell r="AV42" t="str">
            <v>勇</v>
          </cell>
          <cell r="AX42" t="str">
            <v>望</v>
          </cell>
          <cell r="AY42" t="str">
            <v>Line</v>
          </cell>
        </row>
        <row r="43">
          <cell r="D43" t="str">
            <v>丁強恩</v>
          </cell>
          <cell r="G43" t="str">
            <v>Ting</v>
          </cell>
          <cell r="H43" t="str">
            <v>John</v>
          </cell>
          <cell r="I43" t="str">
            <v>gardengroveinn@aol.com</v>
          </cell>
          <cell r="K43" t="str">
            <v>Y</v>
          </cell>
          <cell r="M43" t="str">
            <v>714-894-7568</v>
          </cell>
          <cell r="N43" t="str">
            <v>714-642-8200</v>
          </cell>
          <cell r="O43" t="str">
            <v>28412 Rancho Cristiano </v>
          </cell>
          <cell r="P43" t="str">
            <v>Laguna Niguel</v>
          </cell>
          <cell r="Q43" t="str">
            <v>CA</v>
          </cell>
          <cell r="R43">
            <v>92677</v>
          </cell>
          <cell r="S43" t="str">
            <v>USA</v>
          </cell>
          <cell r="T43" t="str">
            <v>highlowiq@aol.com</v>
          </cell>
          <cell r="U43">
            <v>69</v>
          </cell>
          <cell r="V43" t="str">
            <v>復興</v>
          </cell>
          <cell r="W43" t="str">
            <v>愛</v>
          </cell>
          <cell r="X43">
            <v>12417</v>
          </cell>
          <cell r="Y43">
            <v>72</v>
          </cell>
          <cell r="Z43" t="str">
            <v>仁愛</v>
          </cell>
          <cell r="AC43">
            <v>75</v>
          </cell>
          <cell r="AG43">
            <v>79</v>
          </cell>
          <cell r="AK43" t="str">
            <v>Tracy</v>
          </cell>
          <cell r="AL43" t="str">
            <v>丁</v>
          </cell>
          <cell r="AN43" t="str">
            <v>南加</v>
          </cell>
          <cell r="AO43" t="str">
            <v>R2</v>
          </cell>
          <cell r="AP43" t="str">
            <v>R</v>
          </cell>
          <cell r="AS43" t="str">
            <v>仁</v>
          </cell>
          <cell r="AT43" t="str">
            <v>仁</v>
          </cell>
          <cell r="AU43" t="str">
            <v>愛</v>
          </cell>
          <cell r="AY43" t="str">
            <v>Line</v>
          </cell>
        </row>
        <row r="44">
          <cell r="D44" t="str">
            <v>王守正</v>
          </cell>
          <cell r="F44" t="str">
            <v>仁</v>
          </cell>
          <cell r="I44" t="str">
            <v>apeteam@seed.net.tw</v>
          </cell>
          <cell r="K44" t="str">
            <v>Y</v>
          </cell>
          <cell r="M44" t="str">
            <v>02-2592-2196</v>
          </cell>
          <cell r="N44" t="str">
            <v>0933027638</v>
          </cell>
          <cell r="P44" t="str">
            <v>台北市</v>
          </cell>
          <cell r="S44" t="str">
            <v>ROC</v>
          </cell>
          <cell r="U44">
            <v>69</v>
          </cell>
          <cell r="V44" t="str">
            <v>復興</v>
          </cell>
          <cell r="W44" t="str">
            <v>義</v>
          </cell>
          <cell r="X44">
            <v>12622</v>
          </cell>
          <cell r="Y44">
            <v>72</v>
          </cell>
          <cell r="Z44" t="str">
            <v>復興</v>
          </cell>
          <cell r="AA44" t="str">
            <v>望</v>
          </cell>
          <cell r="AB44">
            <v>2236</v>
          </cell>
          <cell r="AC44">
            <v>75</v>
          </cell>
          <cell r="AD44" t="str">
            <v>附中</v>
          </cell>
          <cell r="AE44">
            <v>303</v>
          </cell>
          <cell r="AF44">
            <v>30313</v>
          </cell>
          <cell r="AG44">
            <v>79</v>
          </cell>
          <cell r="AK44" t="str">
            <v>鴻開建築師事務建築師</v>
          </cell>
          <cell r="AL44" t="str">
            <v>王</v>
          </cell>
          <cell r="AO44" t="str">
            <v>R</v>
          </cell>
          <cell r="AS44" t="str">
            <v>信</v>
          </cell>
          <cell r="AT44" t="str">
            <v>信</v>
          </cell>
          <cell r="AU44" t="str">
            <v>義</v>
          </cell>
          <cell r="AX44" t="str">
            <v>望</v>
          </cell>
        </row>
        <row r="45">
          <cell r="D45" t="str">
            <v>王南雷</v>
          </cell>
          <cell r="E45" t="str">
            <v>聯</v>
          </cell>
          <cell r="G45" t="str">
            <v>Wang </v>
          </cell>
          <cell r="H45" t="str">
            <v>Nanlei Larry</v>
          </cell>
          <cell r="I45" t="str">
            <v>nllwang@yahoo.com</v>
          </cell>
          <cell r="K45" t="str">
            <v>Y</v>
          </cell>
          <cell r="L45" t="str">
            <v>650-853-3009</v>
          </cell>
          <cell r="M45" t="str">
            <v>408-617-8747</v>
          </cell>
          <cell r="N45" t="str">
            <v>510-673-7003</v>
          </cell>
          <cell r="O45" t="str">
            <v>601 Marion Ave </v>
          </cell>
          <cell r="P45" t="str">
            <v>Palo Alto</v>
          </cell>
          <cell r="Q45" t="str">
            <v>CA</v>
          </cell>
          <cell r="R45">
            <v>94301</v>
          </cell>
          <cell r="S45" t="str">
            <v>USA</v>
          </cell>
          <cell r="T45" t="str">
            <v>larwang@ieee.org</v>
          </cell>
          <cell r="U45">
            <v>69</v>
          </cell>
          <cell r="V45" t="str">
            <v>復興</v>
          </cell>
          <cell r="W45" t="str">
            <v>義</v>
          </cell>
          <cell r="X45">
            <v>12619</v>
          </cell>
          <cell r="Y45">
            <v>72</v>
          </cell>
          <cell r="Z45" t="str">
            <v>再興</v>
          </cell>
          <cell r="AA45" t="str">
            <v>愛</v>
          </cell>
          <cell r="AB45">
            <v>8413</v>
          </cell>
          <cell r="AC45">
            <v>75</v>
          </cell>
          <cell r="AD45" t="str">
            <v>再興</v>
          </cell>
          <cell r="AE45" t="str">
            <v>勤</v>
          </cell>
          <cell r="AF45">
            <v>3324</v>
          </cell>
          <cell r="AG45">
            <v>79</v>
          </cell>
          <cell r="AH45" t="str">
            <v>台大</v>
          </cell>
          <cell r="AI45" t="str">
            <v>電機</v>
          </cell>
          <cell r="AJ45">
            <v>645320</v>
          </cell>
          <cell r="AK45" t="str">
            <v>龍雲冰; 510-979-8901(F)510-979-8920(O)EIC (Excellence in Communications)</v>
          </cell>
          <cell r="AL45" t="str">
            <v>王</v>
          </cell>
          <cell r="AN45" t="str">
            <v>北加</v>
          </cell>
          <cell r="AO45" t="str">
            <v>R2</v>
          </cell>
          <cell r="AS45" t="str">
            <v>信</v>
          </cell>
          <cell r="AT45" t="str">
            <v>信</v>
          </cell>
          <cell r="AU45" t="str">
            <v>義</v>
          </cell>
          <cell r="AY45" t="str">
            <v>Line</v>
          </cell>
        </row>
        <row r="46">
          <cell r="D46" t="str">
            <v>王相民</v>
          </cell>
          <cell r="F46" t="str">
            <v>仁</v>
          </cell>
          <cell r="G46" t="str">
            <v>Wang</v>
          </cell>
          <cell r="H46" t="str">
            <v>Stan</v>
          </cell>
          <cell r="I46" t="str">
            <v>stanwang_2000@yahoo.com</v>
          </cell>
          <cell r="K46" t="str">
            <v>Y</v>
          </cell>
          <cell r="L46" t="str">
            <v>650-967-4378</v>
          </cell>
          <cell r="M46" t="str">
            <v>510-936-2733</v>
          </cell>
          <cell r="N46" t="str">
            <v>650-279-9229</v>
          </cell>
          <cell r="P46" t="str">
            <v>Los Altos</v>
          </cell>
          <cell r="Q46" t="str">
            <v>CA</v>
          </cell>
          <cell r="S46" t="str">
            <v>USA</v>
          </cell>
          <cell r="U46">
            <v>69</v>
          </cell>
          <cell r="V46" t="str">
            <v>復興</v>
          </cell>
          <cell r="W46" t="str">
            <v>愛</v>
          </cell>
          <cell r="X46">
            <v>12406</v>
          </cell>
          <cell r="Y46">
            <v>72</v>
          </cell>
          <cell r="Z46" t="str">
            <v>復興</v>
          </cell>
          <cell r="AA46" t="str">
            <v>信</v>
          </cell>
          <cell r="AB46">
            <v>2122</v>
          </cell>
          <cell r="AC46">
            <v>75</v>
          </cell>
          <cell r="AD46" t="str">
            <v>出國</v>
          </cell>
          <cell r="AG46">
            <v>79</v>
          </cell>
          <cell r="AK46" t="str">
            <v>俞惠琪; Tim、Nick</v>
          </cell>
          <cell r="AL46" t="str">
            <v>王</v>
          </cell>
          <cell r="AN46" t="str">
            <v>北加</v>
          </cell>
          <cell r="AO46" t="str">
            <v>R2</v>
          </cell>
          <cell r="AP46" t="str">
            <v>R</v>
          </cell>
          <cell r="AS46" t="str">
            <v>忠</v>
          </cell>
          <cell r="AT46" t="str">
            <v>忠</v>
          </cell>
          <cell r="AU46" t="str">
            <v>愛</v>
          </cell>
          <cell r="AV46" t="str">
            <v>仁</v>
          </cell>
          <cell r="AW46" t="str">
            <v>信</v>
          </cell>
          <cell r="AX46" t="str">
            <v>信</v>
          </cell>
          <cell r="AY46" t="str">
            <v>Line</v>
          </cell>
        </row>
        <row r="47">
          <cell r="D47" t="str">
            <v>王馥明</v>
          </cell>
          <cell r="G47" t="str">
            <v>West</v>
          </cell>
          <cell r="H47" t="str">
            <v>Frances</v>
          </cell>
          <cell r="I47" t="str">
            <v>frances_w_west@yahoo.com</v>
          </cell>
          <cell r="K47" t="str">
            <v>Y</v>
          </cell>
          <cell r="M47" t="str">
            <v>617-6931230</v>
          </cell>
          <cell r="P47" t="str">
            <v>Boston</v>
          </cell>
          <cell r="Q47" t="str">
            <v>MA</v>
          </cell>
          <cell r="S47" t="str">
            <v>USA</v>
          </cell>
          <cell r="T47" t="str">
            <v>fwest@us.ibm.com(x)</v>
          </cell>
          <cell r="U47">
            <v>69</v>
          </cell>
          <cell r="V47" t="str">
            <v>復興</v>
          </cell>
          <cell r="W47" t="str">
            <v>義</v>
          </cell>
          <cell r="X47">
            <v>12631</v>
          </cell>
          <cell r="Y47">
            <v>72</v>
          </cell>
          <cell r="Z47" t="str">
            <v>衛理</v>
          </cell>
          <cell r="AA47" t="str">
            <v>信</v>
          </cell>
          <cell r="AB47">
            <v>9141</v>
          </cell>
          <cell r="AC47">
            <v>75</v>
          </cell>
          <cell r="AD47" t="str">
            <v>出國</v>
          </cell>
          <cell r="AG47">
            <v>79</v>
          </cell>
          <cell r="AL47" t="str">
            <v>王</v>
          </cell>
          <cell r="AO47" t="str">
            <v>R</v>
          </cell>
          <cell r="AP47" t="str">
            <v>R</v>
          </cell>
          <cell r="AS47" t="str">
            <v>忠</v>
          </cell>
          <cell r="AT47" t="str">
            <v>忠</v>
          </cell>
          <cell r="AU47" t="str">
            <v>義</v>
          </cell>
        </row>
        <row r="48">
          <cell r="D48" t="str">
            <v>司徒念萱</v>
          </cell>
          <cell r="E48" t="str">
            <v>聯</v>
          </cell>
          <cell r="G48" t="str">
            <v>Yang</v>
          </cell>
          <cell r="H48" t="str">
            <v>Elaine</v>
          </cell>
          <cell r="I48" t="str">
            <v>yangelaine2007@gmail.com</v>
          </cell>
          <cell r="K48" t="str">
            <v>Y</v>
          </cell>
          <cell r="L48" t="str">
            <v>714-525-9452</v>
          </cell>
          <cell r="M48" t="str">
            <v>714-690-3229</v>
          </cell>
          <cell r="O48" t="str">
            <v>2101 Mendocino St.</v>
          </cell>
          <cell r="P48" t="str">
            <v>Fullerton</v>
          </cell>
          <cell r="Q48" t="str">
            <v>CA</v>
          </cell>
          <cell r="R48">
            <v>92831</v>
          </cell>
          <cell r="S48" t="str">
            <v>USA</v>
          </cell>
          <cell r="U48">
            <v>69</v>
          </cell>
          <cell r="V48" t="str">
            <v>再興</v>
          </cell>
          <cell r="W48" t="str">
            <v>丙</v>
          </cell>
          <cell r="X48">
            <v>11316</v>
          </cell>
          <cell r="Y48">
            <v>72</v>
          </cell>
          <cell r="Z48" t="str">
            <v>復興</v>
          </cell>
          <cell r="AA48" t="str">
            <v>愛</v>
          </cell>
          <cell r="AB48">
            <v>2317</v>
          </cell>
          <cell r="AC48">
            <v>75</v>
          </cell>
          <cell r="AD48" t="str">
            <v>北一女</v>
          </cell>
          <cell r="AE48" t="str">
            <v>禮</v>
          </cell>
          <cell r="AF48">
            <v>1860</v>
          </cell>
          <cell r="AG48">
            <v>79</v>
          </cell>
          <cell r="AH48" t="str">
            <v>CSUNorthridge</v>
          </cell>
          <cell r="AL48" t="str">
            <v>司</v>
          </cell>
          <cell r="AN48" t="str">
            <v>南加</v>
          </cell>
          <cell r="AO48" t="str">
            <v>R</v>
          </cell>
          <cell r="AP48" t="str">
            <v>R</v>
          </cell>
          <cell r="AV48" t="str">
            <v>愛</v>
          </cell>
          <cell r="AW48" t="str">
            <v>愛</v>
          </cell>
          <cell r="AX48" t="str">
            <v>愛</v>
          </cell>
          <cell r="AY48" t="str">
            <v>Line</v>
          </cell>
        </row>
        <row r="49">
          <cell r="D49" t="str">
            <v>史明嘉</v>
          </cell>
          <cell r="G49" t="str">
            <v>Shi</v>
          </cell>
          <cell r="H49" t="str">
            <v>James</v>
          </cell>
          <cell r="I49" t="str">
            <v>james_shi@thsrc.com.tw</v>
          </cell>
          <cell r="K49" t="str">
            <v>Y</v>
          </cell>
          <cell r="M49" t="str">
            <v>07-960-1000 x 64093</v>
          </cell>
          <cell r="N49" t="str">
            <v>0970353234; 0910682026(x)</v>
          </cell>
          <cell r="P49" t="str">
            <v>高雄市</v>
          </cell>
          <cell r="S49" t="str">
            <v>ROC</v>
          </cell>
          <cell r="T49" t="str">
            <v>e00044@mail.trtc.com.tw(x)</v>
          </cell>
          <cell r="U49">
            <v>69</v>
          </cell>
          <cell r="V49" t="str">
            <v>復興</v>
          </cell>
          <cell r="W49" t="str">
            <v>義</v>
          </cell>
          <cell r="X49">
            <v>12610</v>
          </cell>
          <cell r="Y49">
            <v>72</v>
          </cell>
          <cell r="Z49" t="str">
            <v>復興</v>
          </cell>
          <cell r="AA49" t="str">
            <v>仁</v>
          </cell>
          <cell r="AB49">
            <v>2502</v>
          </cell>
          <cell r="AC49">
            <v>75</v>
          </cell>
          <cell r="AD49" t="str">
            <v>成功</v>
          </cell>
          <cell r="AG49">
            <v>79</v>
          </cell>
          <cell r="AK49" t="str">
            <v>台灣高鐵維修處副總經理</v>
          </cell>
          <cell r="AL49" t="str">
            <v>史</v>
          </cell>
          <cell r="AO49" t="str">
            <v>R</v>
          </cell>
          <cell r="AU49" t="str">
            <v>義</v>
          </cell>
          <cell r="AX49" t="str">
            <v>仁</v>
          </cell>
          <cell r="AY49" t="str">
            <v>Line</v>
          </cell>
        </row>
        <row r="50">
          <cell r="D50" t="str">
            <v>吉凱明</v>
          </cell>
          <cell r="I50" t="str">
            <v>chekmc@ccu.edu.tw</v>
          </cell>
          <cell r="K50" t="str">
            <v>Y</v>
          </cell>
          <cell r="M50" t="str">
            <v>05-242-8128 </v>
          </cell>
          <cell r="S50" t="str">
            <v>ROC</v>
          </cell>
          <cell r="T50" t="str">
            <v>chekmc@ccunix.ccu.edu.tw</v>
          </cell>
          <cell r="U50">
            <v>69</v>
          </cell>
          <cell r="V50" t="str">
            <v>復興</v>
          </cell>
          <cell r="W50" t="str">
            <v>忠</v>
          </cell>
          <cell r="X50">
            <v>12128</v>
          </cell>
          <cell r="Y50">
            <v>72</v>
          </cell>
          <cell r="Z50" t="str">
            <v>復興</v>
          </cell>
          <cell r="AA50" t="str">
            <v>望</v>
          </cell>
          <cell r="AB50">
            <v>2229</v>
          </cell>
          <cell r="AC50">
            <v>75</v>
          </cell>
          <cell r="AD50" t="str">
            <v>建中</v>
          </cell>
          <cell r="AE50">
            <v>14</v>
          </cell>
          <cell r="AF50">
            <v>1440</v>
          </cell>
          <cell r="AG50">
            <v>80</v>
          </cell>
          <cell r="AH50" t="str">
            <v>台大</v>
          </cell>
          <cell r="AI50" t="str">
            <v>化學</v>
          </cell>
          <cell r="AJ50">
            <v>652106</v>
          </cell>
          <cell r="AL50" t="str">
            <v>吉</v>
          </cell>
          <cell r="AS50" t="str">
            <v>X</v>
          </cell>
          <cell r="AT50" t="str">
            <v>孝</v>
          </cell>
          <cell r="AU50" t="str">
            <v>忠</v>
          </cell>
          <cell r="AX50" t="str">
            <v>望</v>
          </cell>
        </row>
        <row r="51">
          <cell r="D51" t="str">
            <v>成夢明</v>
          </cell>
          <cell r="I51" t="str">
            <v>8B8589@gmail.com</v>
          </cell>
          <cell r="K51" t="str">
            <v>Y</v>
          </cell>
          <cell r="N51" t="str">
            <v>0937883118</v>
          </cell>
          <cell r="P51" t="str">
            <v>台北市</v>
          </cell>
          <cell r="S51" t="str">
            <v>ROC</v>
          </cell>
          <cell r="U51">
            <v>69</v>
          </cell>
          <cell r="V51" t="str">
            <v>再興</v>
          </cell>
          <cell r="W51" t="str">
            <v>丙</v>
          </cell>
          <cell r="X51">
            <v>11351</v>
          </cell>
          <cell r="Y51">
            <v>72</v>
          </cell>
          <cell r="Z51" t="str">
            <v>復興</v>
          </cell>
          <cell r="AA51" t="str">
            <v>望</v>
          </cell>
          <cell r="AB51">
            <v>2218</v>
          </cell>
          <cell r="AC51">
            <v>75</v>
          </cell>
          <cell r="AD51" t="str">
            <v>建夜</v>
          </cell>
          <cell r="AE51">
            <v>9</v>
          </cell>
          <cell r="AF51">
            <v>3904</v>
          </cell>
          <cell r="AG51">
            <v>79</v>
          </cell>
          <cell r="AH51" t="str">
            <v>逢甲</v>
          </cell>
          <cell r="AI51" t="str">
            <v>電計</v>
          </cell>
          <cell r="AL51" t="str">
            <v>成</v>
          </cell>
          <cell r="AO51" t="str">
            <v>R</v>
          </cell>
          <cell r="AX51" t="str">
            <v>望</v>
          </cell>
          <cell r="AY51" t="str">
            <v>Line</v>
          </cell>
        </row>
        <row r="52">
          <cell r="D52" t="str">
            <v>朱蓓青</v>
          </cell>
          <cell r="G52" t="str">
            <v>Chu</v>
          </cell>
          <cell r="H52" t="str">
            <v>Beiching</v>
          </cell>
          <cell r="I52" t="str">
            <v>beiching978@yahoo.com</v>
          </cell>
          <cell r="K52" t="str">
            <v>Y</v>
          </cell>
          <cell r="L52" t="str">
            <v>978-635-0560</v>
          </cell>
          <cell r="M52" t="str">
            <v>617-444-1384</v>
          </cell>
          <cell r="O52" t="str">
            <v>21 Black Horse Dr.</v>
          </cell>
          <cell r="P52" t="str">
            <v>Acton</v>
          </cell>
          <cell r="Q52" t="str">
            <v>MA</v>
          </cell>
          <cell r="R52">
            <v>1720</v>
          </cell>
          <cell r="S52" t="str">
            <v>USA</v>
          </cell>
          <cell r="U52">
            <v>69</v>
          </cell>
          <cell r="V52" t="str">
            <v>復興</v>
          </cell>
          <cell r="W52" t="str">
            <v>仁</v>
          </cell>
          <cell r="X52">
            <v>12321</v>
          </cell>
          <cell r="Y52">
            <v>72</v>
          </cell>
          <cell r="Z52" t="str">
            <v>衛理</v>
          </cell>
          <cell r="AA52" t="str">
            <v>信</v>
          </cell>
          <cell r="AB52">
            <v>9120</v>
          </cell>
          <cell r="AC52">
            <v>75</v>
          </cell>
          <cell r="AD52" t="str">
            <v>北一女</v>
          </cell>
          <cell r="AE52" t="str">
            <v>儉</v>
          </cell>
          <cell r="AF52">
            <v>1627</v>
          </cell>
          <cell r="AG52">
            <v>79</v>
          </cell>
          <cell r="AH52" t="str">
            <v>台大</v>
          </cell>
          <cell r="AI52" t="str">
            <v>畜牧</v>
          </cell>
          <cell r="AK52" t="str">
            <v>莊一超</v>
          </cell>
          <cell r="AL52" t="str">
            <v>朱</v>
          </cell>
          <cell r="AO52" t="str">
            <v>R</v>
          </cell>
          <cell r="AS52" t="str">
            <v>信</v>
          </cell>
          <cell r="AT52" t="str">
            <v>信</v>
          </cell>
          <cell r="AU52" t="str">
            <v>仁</v>
          </cell>
          <cell r="AY52" t="str">
            <v>Line</v>
          </cell>
        </row>
        <row r="53">
          <cell r="D53" t="str">
            <v>江光悅</v>
          </cell>
          <cell r="G53" t="str">
            <v>Chiang</v>
          </cell>
          <cell r="H53" t="str">
            <v>Kuang-Yueh </v>
          </cell>
          <cell r="I53" t="str">
            <v>ky.chiang@comcast.net</v>
          </cell>
          <cell r="K53" t="str">
            <v>Y</v>
          </cell>
          <cell r="L53" t="str">
            <v>404-634-5460</v>
          </cell>
          <cell r="M53" t="str">
            <v>404-727-4451</v>
          </cell>
          <cell r="O53" t="str">
            <v>2293 Abby Lane</v>
          </cell>
          <cell r="P53" t="str">
            <v>Atlanta</v>
          </cell>
          <cell r="Q53" t="str">
            <v>GA</v>
          </cell>
          <cell r="R53">
            <v>30345</v>
          </cell>
          <cell r="S53" t="str">
            <v>USA</v>
          </cell>
          <cell r="T53" t="str">
            <v>kuang-yueh.chiang@choa.org</v>
          </cell>
          <cell r="U53">
            <v>69</v>
          </cell>
          <cell r="V53" t="str">
            <v>復興</v>
          </cell>
          <cell r="W53" t="str">
            <v>義</v>
          </cell>
          <cell r="X53">
            <v>12612</v>
          </cell>
          <cell r="Y53">
            <v>72</v>
          </cell>
          <cell r="Z53" t="str">
            <v>再興</v>
          </cell>
          <cell r="AA53" t="str">
            <v>信</v>
          </cell>
          <cell r="AB53">
            <v>8528</v>
          </cell>
          <cell r="AC53">
            <v>75</v>
          </cell>
          <cell r="AD53" t="str">
            <v>再興</v>
          </cell>
          <cell r="AE53" t="str">
            <v>愛</v>
          </cell>
          <cell r="AF53">
            <v>3243</v>
          </cell>
          <cell r="AG53">
            <v>82</v>
          </cell>
          <cell r="AH53" t="str">
            <v>高醫</v>
          </cell>
          <cell r="AI53" t="str">
            <v>醫學</v>
          </cell>
          <cell r="AK53" t="str">
            <v>謝婉玲; 江明翊、江駿怡</v>
          </cell>
          <cell r="AL53" t="str">
            <v>江</v>
          </cell>
          <cell r="AO53" t="str">
            <v>R</v>
          </cell>
          <cell r="AS53" t="str">
            <v>信？</v>
          </cell>
          <cell r="AU53" t="str">
            <v>義</v>
          </cell>
          <cell r="AY53" t="str">
            <v>Line</v>
          </cell>
        </row>
        <row r="54">
          <cell r="D54" t="str">
            <v>何景頤</v>
          </cell>
          <cell r="G54" t="str">
            <v>Buchanan</v>
          </cell>
          <cell r="H54" t="str">
            <v>Jin-ji </v>
          </cell>
          <cell r="I54" t="str">
            <v>jin@insightfulmes.com</v>
          </cell>
          <cell r="K54" t="str">
            <v>Y</v>
          </cell>
          <cell r="L54" t="str">
            <v>408-257-4676</v>
          </cell>
          <cell r="M54" t="str">
            <v>Jin's husband got a job in Switzerland, so they are living there now. </v>
          </cell>
          <cell r="O54" t="str">
            <v>7661 Erin Way </v>
          </cell>
          <cell r="P54" t="str">
            <v>Cupertino</v>
          </cell>
          <cell r="Q54" t="str">
            <v>CA</v>
          </cell>
          <cell r="R54">
            <v>95014</v>
          </cell>
          <cell r="S54" t="str">
            <v>Switzerland</v>
          </cell>
          <cell r="T54" t="str">
            <v>jin_buchanan@hp.com</v>
          </cell>
          <cell r="U54">
            <v>69</v>
          </cell>
          <cell r="V54" t="str">
            <v>復興</v>
          </cell>
          <cell r="W54" t="str">
            <v>忠</v>
          </cell>
          <cell r="X54">
            <v>12146</v>
          </cell>
          <cell r="Y54">
            <v>72</v>
          </cell>
          <cell r="Z54" t="str">
            <v>復興</v>
          </cell>
          <cell r="AA54" t="str">
            <v>智</v>
          </cell>
          <cell r="AB54">
            <v>2437</v>
          </cell>
          <cell r="AC54">
            <v>75</v>
          </cell>
          <cell r="AD54" t="str">
            <v>中山</v>
          </cell>
          <cell r="AE54" t="str">
            <v>慧</v>
          </cell>
          <cell r="AF54">
            <v>2030</v>
          </cell>
          <cell r="AG54">
            <v>79</v>
          </cell>
          <cell r="AH54" t="str">
            <v>文化</v>
          </cell>
          <cell r="AI54" t="str">
            <v>法律</v>
          </cell>
          <cell r="AL54" t="str">
            <v>何</v>
          </cell>
          <cell r="AM54" t="str">
            <v>v</v>
          </cell>
          <cell r="AN54" t="str">
            <v>北加</v>
          </cell>
          <cell r="AO54" t="str">
            <v>R</v>
          </cell>
          <cell r="AP54" t="str">
            <v>R</v>
          </cell>
          <cell r="AQ54">
            <v>1</v>
          </cell>
          <cell r="AS54" t="str">
            <v>仁</v>
          </cell>
          <cell r="AT54" t="str">
            <v>仁</v>
          </cell>
          <cell r="AU54" t="str">
            <v>忠</v>
          </cell>
          <cell r="AV54" t="str">
            <v>智</v>
          </cell>
          <cell r="AW54" t="str">
            <v>智</v>
          </cell>
          <cell r="AX54" t="str">
            <v>智</v>
          </cell>
          <cell r="AY54" t="str">
            <v>Line</v>
          </cell>
        </row>
        <row r="55">
          <cell r="D55" t="str">
            <v>余啟賢</v>
          </cell>
          <cell r="E55" t="str">
            <v>聯</v>
          </cell>
          <cell r="F55" t="str">
            <v>仁</v>
          </cell>
          <cell r="G55" t="str">
            <v>Yu</v>
          </cell>
          <cell r="H55" t="str">
            <v>Chi-Shen </v>
          </cell>
          <cell r="I55" t="str">
            <v>yuch285399@yahoo.com.tw</v>
          </cell>
          <cell r="K55" t="str">
            <v>Y</v>
          </cell>
          <cell r="L55" t="str">
            <v>02-2217-3226</v>
          </cell>
          <cell r="P55" t="str">
            <v>台北市</v>
          </cell>
          <cell r="S55" t="str">
            <v>ROC</v>
          </cell>
          <cell r="U55">
            <v>69</v>
          </cell>
          <cell r="V55" t="str">
            <v>復興</v>
          </cell>
          <cell r="W55" t="str">
            <v>信</v>
          </cell>
          <cell r="X55">
            <v>12509</v>
          </cell>
          <cell r="Y55">
            <v>72</v>
          </cell>
          <cell r="Z55" t="str">
            <v>復興</v>
          </cell>
          <cell r="AA55" t="str">
            <v>仁</v>
          </cell>
          <cell r="AB55">
            <v>2508</v>
          </cell>
          <cell r="AC55">
            <v>75</v>
          </cell>
          <cell r="AG55">
            <v>79</v>
          </cell>
          <cell r="AK55" t="str">
            <v>銀行退休</v>
          </cell>
          <cell r="AL55" t="str">
            <v>余</v>
          </cell>
          <cell r="AO55" t="str">
            <v>R</v>
          </cell>
          <cell r="AS55" t="str">
            <v>孝</v>
          </cell>
          <cell r="AT55" t="str">
            <v>孝</v>
          </cell>
          <cell r="AU55" t="str">
            <v>信</v>
          </cell>
          <cell r="AX55" t="str">
            <v>仁</v>
          </cell>
        </row>
        <row r="56">
          <cell r="D56" t="str">
            <v>余紹逖</v>
          </cell>
          <cell r="G56" t="str">
            <v>Yu</v>
          </cell>
          <cell r="H56" t="str">
            <v>Roger</v>
          </cell>
          <cell r="I56" t="str">
            <v>rogeryu57@yahoo.com</v>
          </cell>
          <cell r="K56" t="str">
            <v>Y</v>
          </cell>
          <cell r="L56" t="str">
            <v>02-2363-1393</v>
          </cell>
          <cell r="N56" t="str">
            <v>0927596888</v>
          </cell>
          <cell r="Q56" t="str">
            <v>MD</v>
          </cell>
          <cell r="S56" t="str">
            <v>USA</v>
          </cell>
          <cell r="U56">
            <v>69</v>
          </cell>
          <cell r="V56" t="str">
            <v>復興</v>
          </cell>
          <cell r="W56" t="str">
            <v>仁</v>
          </cell>
          <cell r="X56">
            <v>12338</v>
          </cell>
          <cell r="Y56">
            <v>72</v>
          </cell>
          <cell r="Z56" t="str">
            <v>復興</v>
          </cell>
          <cell r="AA56" t="str">
            <v>仁</v>
          </cell>
          <cell r="AB56">
            <v>2525</v>
          </cell>
          <cell r="AC56">
            <v>75</v>
          </cell>
          <cell r="AD56" t="str">
            <v>附中</v>
          </cell>
          <cell r="AG56">
            <v>79</v>
          </cell>
          <cell r="AH56" t="str">
            <v>中原</v>
          </cell>
          <cell r="AI56" t="str">
            <v>工業</v>
          </cell>
          <cell r="AK56" t="str">
            <v>李慶安</v>
          </cell>
          <cell r="AL56" t="str">
            <v>余</v>
          </cell>
          <cell r="AO56" t="str">
            <v>R</v>
          </cell>
          <cell r="AP56" t="str">
            <v>Y</v>
          </cell>
          <cell r="AS56" t="str">
            <v>X</v>
          </cell>
          <cell r="AT56" t="str">
            <v>仁</v>
          </cell>
          <cell r="AU56" t="str">
            <v>仁</v>
          </cell>
          <cell r="AX56" t="str">
            <v>仁</v>
          </cell>
          <cell r="AY56" t="str">
            <v>Line</v>
          </cell>
        </row>
        <row r="57">
          <cell r="D57" t="str">
            <v>宋利雨</v>
          </cell>
          <cell r="G57" t="str">
            <v>Sung</v>
          </cell>
          <cell r="H57" t="str">
            <v>Louis</v>
          </cell>
          <cell r="I57" t="str">
            <v>louissung@yahoo.com</v>
          </cell>
          <cell r="K57" t="str">
            <v>Y</v>
          </cell>
          <cell r="L57" t="str">
            <v>8621-6251-1212</v>
          </cell>
          <cell r="N57" t="str">
            <v>86-13818152754;86-13501689678</v>
          </cell>
          <cell r="P57" t="str">
            <v>上海市</v>
          </cell>
          <cell r="S57" t="str">
            <v>PRC</v>
          </cell>
          <cell r="T57" t="str">
            <v>mildred@design333corp.com</v>
          </cell>
          <cell r="U57">
            <v>69</v>
          </cell>
          <cell r="V57" t="str">
            <v>復興</v>
          </cell>
          <cell r="W57" t="str">
            <v>仁</v>
          </cell>
          <cell r="X57">
            <v>12308</v>
          </cell>
          <cell r="Y57">
            <v>72</v>
          </cell>
          <cell r="Z57" t="str">
            <v>復興</v>
          </cell>
          <cell r="AA57" t="str">
            <v>勇</v>
          </cell>
          <cell r="AB57">
            <v>2646</v>
          </cell>
          <cell r="AC57">
            <v>75</v>
          </cell>
          <cell r="AD57" t="str">
            <v>出國</v>
          </cell>
          <cell r="AE57" t="str">
            <v>NA</v>
          </cell>
          <cell r="AG57">
            <v>79</v>
          </cell>
          <cell r="AK57" t="str">
            <v>宋利雨，李懿恩，宋貞怡，宋貞泰</v>
          </cell>
          <cell r="AL57" t="str">
            <v>宋</v>
          </cell>
          <cell r="AO57" t="str">
            <v>R2</v>
          </cell>
          <cell r="AS57" t="str">
            <v>忠</v>
          </cell>
          <cell r="AT57" t="str">
            <v>忠</v>
          </cell>
          <cell r="AU57" t="str">
            <v>仁</v>
          </cell>
          <cell r="AV57" t="str">
            <v>勇</v>
          </cell>
          <cell r="AY57" t="str">
            <v>Line/微信</v>
          </cell>
        </row>
        <row r="58">
          <cell r="D58" t="str">
            <v>李一帆</v>
          </cell>
          <cell r="G58" t="str">
            <v>Kramer</v>
          </cell>
          <cell r="H58" t="str">
            <v>I-Fan </v>
          </cell>
          <cell r="I58" t="str">
            <v>ikramerwa@hotmail.com</v>
          </cell>
          <cell r="K58" t="str">
            <v>Y</v>
          </cell>
          <cell r="L58" t="str">
            <v>405-641-3485</v>
          </cell>
          <cell r="P58" t="str">
            <v>Norman</v>
          </cell>
          <cell r="Q58" t="str">
            <v>OK</v>
          </cell>
          <cell r="S58" t="str">
            <v>USA</v>
          </cell>
          <cell r="U58">
            <v>69</v>
          </cell>
          <cell r="V58" t="str">
            <v>女師附小</v>
          </cell>
          <cell r="Y58">
            <v>72</v>
          </cell>
          <cell r="Z58" t="str">
            <v>復興</v>
          </cell>
          <cell r="AA58" t="str">
            <v>智</v>
          </cell>
          <cell r="AB58">
            <v>2421</v>
          </cell>
          <cell r="AC58">
            <v>75</v>
          </cell>
          <cell r="AD58" t="str">
            <v>北一女</v>
          </cell>
          <cell r="AE58" t="str">
            <v>樂</v>
          </cell>
          <cell r="AF58">
            <v>1919</v>
          </cell>
          <cell r="AG58">
            <v>79</v>
          </cell>
          <cell r="AH58" t="str">
            <v>輔大</v>
          </cell>
          <cell r="AI58" t="str">
            <v>社會</v>
          </cell>
          <cell r="AL58" t="str">
            <v>李</v>
          </cell>
          <cell r="AM58" t="str">
            <v>v</v>
          </cell>
          <cell r="AO58" t="str">
            <v>R</v>
          </cell>
          <cell r="AQ58">
            <v>1</v>
          </cell>
          <cell r="AV58" t="str">
            <v>智</v>
          </cell>
          <cell r="AW58" t="str">
            <v>智</v>
          </cell>
          <cell r="AX58" t="str">
            <v>智</v>
          </cell>
          <cell r="AY58" t="str">
            <v>Line</v>
          </cell>
        </row>
        <row r="59">
          <cell r="D59" t="str">
            <v>李中毅</v>
          </cell>
          <cell r="G59" t="str">
            <v>Lee</v>
          </cell>
          <cell r="H59" t="str">
            <v>Tim</v>
          </cell>
          <cell r="I59" t="str">
            <v>timlee@sunrisedutyfree.com</v>
          </cell>
          <cell r="K59" t="str">
            <v>Y</v>
          </cell>
          <cell r="L59" t="str">
            <v>02-2754-8738</v>
          </cell>
          <cell r="M59" t="str">
            <v>02-2503-1111 x 2005</v>
          </cell>
          <cell r="N59" t="str">
            <v>86-13774330011,0939939588</v>
          </cell>
          <cell r="O59" t="str">
            <v>No.7 Alley 42 Lane 78 Sec.2 Fuhsing South Road</v>
          </cell>
          <cell r="P59" t="str">
            <v>上海</v>
          </cell>
          <cell r="S59" t="str">
            <v>PRC</v>
          </cell>
          <cell r="U59">
            <v>69</v>
          </cell>
          <cell r="V59" t="str">
            <v>復興</v>
          </cell>
          <cell r="W59" t="str">
            <v>愛</v>
          </cell>
          <cell r="X59">
            <v>12412</v>
          </cell>
          <cell r="Y59">
            <v>72</v>
          </cell>
          <cell r="AC59">
            <v>75</v>
          </cell>
          <cell r="AG59">
            <v>79</v>
          </cell>
          <cell r="AK59" t="str">
            <v>李中裁(才)小13。大哥-李中逸小11。二哥-李中毅小12。妹妹-李懿恩小15</v>
          </cell>
          <cell r="AL59" t="str">
            <v>李</v>
          </cell>
          <cell r="AO59" t="str">
            <v>R</v>
          </cell>
          <cell r="AS59" t="str">
            <v>孝</v>
          </cell>
          <cell r="AT59" t="str">
            <v>孝</v>
          </cell>
          <cell r="AU59" t="str">
            <v>愛</v>
          </cell>
          <cell r="AV59" t="str">
            <v>孝</v>
          </cell>
          <cell r="AW59" t="str">
            <v>孝</v>
          </cell>
        </row>
        <row r="60">
          <cell r="D60" t="str">
            <v>李世鳴</v>
          </cell>
          <cell r="G60" t="str">
            <v>Lee</v>
          </cell>
          <cell r="I60" t="str">
            <v>061503@mail.tku.edu.tw</v>
          </cell>
          <cell r="K60" t="str">
            <v>Y</v>
          </cell>
          <cell r="M60" t="str">
            <v>02-2621-5656 x 2779</v>
          </cell>
          <cell r="N60" t="str">
            <v>0910079985</v>
          </cell>
          <cell r="P60" t="str">
            <v>台北市</v>
          </cell>
          <cell r="S60" t="str">
            <v>ROC</v>
          </cell>
          <cell r="U60">
            <v>69</v>
          </cell>
          <cell r="V60" t="str">
            <v>復興</v>
          </cell>
          <cell r="W60" t="str">
            <v>愛</v>
          </cell>
          <cell r="X60">
            <v>12419</v>
          </cell>
          <cell r="Y60">
            <v>73</v>
          </cell>
          <cell r="Z60" t="str">
            <v>復興</v>
          </cell>
          <cell r="AA60" t="str">
            <v>望</v>
          </cell>
          <cell r="AB60">
            <v>3213</v>
          </cell>
          <cell r="AC60">
            <v>76</v>
          </cell>
          <cell r="AG60">
            <v>80</v>
          </cell>
          <cell r="AL60" t="str">
            <v>李</v>
          </cell>
          <cell r="AO60" t="str">
            <v>R</v>
          </cell>
          <cell r="AS60" t="str">
            <v>仁</v>
          </cell>
          <cell r="AT60" t="str">
            <v>仁</v>
          </cell>
          <cell r="AU60" t="str">
            <v>愛</v>
          </cell>
        </row>
        <row r="61">
          <cell r="D61" t="str">
            <v>李崇智</v>
          </cell>
          <cell r="G61" t="str">
            <v>Lee</v>
          </cell>
          <cell r="H61" t="str">
            <v>Chung Chih</v>
          </cell>
          <cell r="I61" t="str">
            <v>chunglee4534@yahoo.com</v>
          </cell>
          <cell r="K61" t="str">
            <v>Y</v>
          </cell>
          <cell r="L61" t="str">
            <v>713-660-7350</v>
          </cell>
          <cell r="N61" t="str">
            <v>832-264-8615</v>
          </cell>
          <cell r="P61" t="str">
            <v>Bellaire</v>
          </cell>
          <cell r="Q61" t="str">
            <v>TX </v>
          </cell>
          <cell r="S61" t="str">
            <v>USA</v>
          </cell>
          <cell r="U61">
            <v>69</v>
          </cell>
          <cell r="V61" t="str">
            <v>復興</v>
          </cell>
          <cell r="W61" t="str">
            <v>忠</v>
          </cell>
          <cell r="X61">
            <v>12126</v>
          </cell>
          <cell r="Y61">
            <v>72</v>
          </cell>
          <cell r="Z61" t="str">
            <v>復興</v>
          </cell>
          <cell r="AA61" t="str">
            <v>仁</v>
          </cell>
          <cell r="AB61">
            <v>2519</v>
          </cell>
          <cell r="AC61">
            <v>75</v>
          </cell>
          <cell r="AD61" t="str">
            <v>出國</v>
          </cell>
          <cell r="AE61" t="str">
            <v>NA</v>
          </cell>
          <cell r="AG61">
            <v>79</v>
          </cell>
          <cell r="AL61" t="str">
            <v>李</v>
          </cell>
          <cell r="AO61" t="str">
            <v>R</v>
          </cell>
          <cell r="AP61" t="str">
            <v>R</v>
          </cell>
          <cell r="AS61" t="str">
            <v>孝</v>
          </cell>
          <cell r="AT61" t="str">
            <v>孝</v>
          </cell>
          <cell r="AU61" t="str">
            <v>忠</v>
          </cell>
          <cell r="AX61" t="str">
            <v>仁</v>
          </cell>
        </row>
        <row r="62">
          <cell r="D62" t="str">
            <v>李鵬遠(李大鵬)</v>
          </cell>
          <cell r="G62" t="str">
            <v>Lee</v>
          </cell>
          <cell r="H62" t="str">
            <v>Chris</v>
          </cell>
          <cell r="I62" t="str">
            <v>chrispylee@msn.com</v>
          </cell>
          <cell r="K62" t="str">
            <v>Y</v>
          </cell>
          <cell r="L62" t="str">
            <v>714-670-8526</v>
          </cell>
          <cell r="M62" t="str">
            <v>8621-6886-1922</v>
          </cell>
          <cell r="N62" t="str">
            <v>626-757-4487; 86-13501989520</v>
          </cell>
          <cell r="O62" t="str">
            <v>10 Lakeside Dr. </v>
          </cell>
          <cell r="P62" t="str">
            <v>Buena Park</v>
          </cell>
          <cell r="Q62" t="str">
            <v>CA</v>
          </cell>
          <cell r="R62">
            <v>90621</v>
          </cell>
          <cell r="S62" t="str">
            <v>USA</v>
          </cell>
          <cell r="T62" t="str">
            <v>86-13501989520</v>
          </cell>
          <cell r="U62">
            <v>69</v>
          </cell>
          <cell r="V62" t="str">
            <v>復興</v>
          </cell>
          <cell r="W62" t="str">
            <v>仁</v>
          </cell>
          <cell r="X62">
            <v>12307</v>
          </cell>
          <cell r="Y62">
            <v>72</v>
          </cell>
          <cell r="Z62" t="str">
            <v>出國</v>
          </cell>
          <cell r="AC62">
            <v>75</v>
          </cell>
          <cell r="AD62" t="str">
            <v>出國</v>
          </cell>
          <cell r="AG62">
            <v>79</v>
          </cell>
          <cell r="AK62" t="str">
            <v>劉麗莎; 714-670-8528(F)</v>
          </cell>
          <cell r="AL62" t="str">
            <v>李</v>
          </cell>
          <cell r="AN62" t="str">
            <v>南加</v>
          </cell>
          <cell r="AO62" t="str">
            <v>R</v>
          </cell>
          <cell r="AP62" t="str">
            <v>R</v>
          </cell>
          <cell r="AU62" t="str">
            <v>仁</v>
          </cell>
        </row>
        <row r="63">
          <cell r="D63" t="str">
            <v>沈潔仙</v>
          </cell>
          <cell r="I63" t="str">
            <v>lilyschang@aol.com</v>
          </cell>
          <cell r="K63" t="str">
            <v>Y</v>
          </cell>
          <cell r="L63" t="str">
            <v>425-644-4290</v>
          </cell>
          <cell r="P63" t="str">
            <v>Bellevue</v>
          </cell>
          <cell r="Q63" t="str">
            <v>WA</v>
          </cell>
          <cell r="S63" t="str">
            <v>USA</v>
          </cell>
          <cell r="U63">
            <v>69</v>
          </cell>
          <cell r="V63" t="str">
            <v>復興</v>
          </cell>
          <cell r="W63" t="str">
            <v>愛</v>
          </cell>
          <cell r="X63">
            <v>12452</v>
          </cell>
          <cell r="Y63">
            <v>72</v>
          </cell>
          <cell r="AC63">
            <v>75</v>
          </cell>
          <cell r="AG63">
            <v>79</v>
          </cell>
          <cell r="AL63" t="str">
            <v>沈</v>
          </cell>
          <cell r="AO63" t="str">
            <v>R</v>
          </cell>
          <cell r="AS63" t="str">
            <v>信</v>
          </cell>
          <cell r="AT63" t="str">
            <v>信</v>
          </cell>
          <cell r="AU63" t="str">
            <v>愛</v>
          </cell>
        </row>
        <row r="64">
          <cell r="D64" t="str">
            <v>汪琴南</v>
          </cell>
          <cell r="J64" t="str">
            <v>NO</v>
          </cell>
          <cell r="K64" t="str">
            <v>Y</v>
          </cell>
          <cell r="L64" t="str">
            <v>02-2821-6613</v>
          </cell>
          <cell r="M64" t="str">
            <v>02-2322-2828</v>
          </cell>
          <cell r="N64" t="str">
            <v>0933911686</v>
          </cell>
          <cell r="P64" t="str">
            <v>台北市</v>
          </cell>
          <cell r="S64" t="str">
            <v>ROC</v>
          </cell>
          <cell r="U64">
            <v>69</v>
          </cell>
          <cell r="V64" t="str">
            <v>復興</v>
          </cell>
          <cell r="W64" t="str">
            <v>信</v>
          </cell>
          <cell r="X64">
            <v>12548</v>
          </cell>
          <cell r="Y64">
            <v>72</v>
          </cell>
          <cell r="Z64" t="str">
            <v>復興</v>
          </cell>
          <cell r="AA64" t="str">
            <v>智</v>
          </cell>
          <cell r="AB64">
            <v>2404</v>
          </cell>
          <cell r="AC64">
            <v>75</v>
          </cell>
          <cell r="AG64">
            <v>79</v>
          </cell>
          <cell r="AL64" t="str">
            <v>汪</v>
          </cell>
          <cell r="AO64" t="str">
            <v>R</v>
          </cell>
          <cell r="AS64" t="str">
            <v>孝</v>
          </cell>
          <cell r="AT64" t="str">
            <v>孝</v>
          </cell>
          <cell r="AU64" t="str">
            <v>信</v>
          </cell>
          <cell r="AV64" t="str">
            <v>智</v>
          </cell>
          <cell r="AW64" t="str">
            <v>智</v>
          </cell>
          <cell r="AX64" t="str">
            <v>智</v>
          </cell>
        </row>
        <row r="65">
          <cell r="D65" t="str">
            <v>林昌佑</v>
          </cell>
          <cell r="F65" t="str">
            <v>仁</v>
          </cell>
          <cell r="G65" t="str">
            <v>Lin</v>
          </cell>
          <cell r="I65" t="str">
            <v>cylin@mail.nctu.edu.tw</v>
          </cell>
          <cell r="K65" t="str">
            <v>Y</v>
          </cell>
          <cell r="L65" t="str">
            <v>02-2363-4351</v>
          </cell>
          <cell r="M65" t="str">
            <v>03-571-2121 x 31817</v>
          </cell>
          <cell r="N65" t="str">
            <v>0930945922</v>
          </cell>
          <cell r="O65" t="str">
            <v>台北市雲和街5-6號</v>
          </cell>
          <cell r="P65" t="str">
            <v>台北市</v>
          </cell>
          <cell r="S65" t="str">
            <v>ROC</v>
          </cell>
          <cell r="U65">
            <v>69</v>
          </cell>
          <cell r="V65" t="str">
            <v>育才</v>
          </cell>
          <cell r="Y65">
            <v>72</v>
          </cell>
          <cell r="Z65" t="str">
            <v>復興</v>
          </cell>
          <cell r="AA65" t="str">
            <v>勇</v>
          </cell>
          <cell r="AB65">
            <v>2642</v>
          </cell>
          <cell r="AC65">
            <v>75</v>
          </cell>
          <cell r="AD65" t="str">
            <v>建中</v>
          </cell>
          <cell r="AE65">
            <v>22</v>
          </cell>
          <cell r="AF65">
            <v>2255</v>
          </cell>
          <cell r="AG65">
            <v>79</v>
          </cell>
          <cell r="AH65" t="str">
            <v>台大</v>
          </cell>
          <cell r="AI65" t="str">
            <v>土木</v>
          </cell>
          <cell r="AJ65">
            <v>642426</v>
          </cell>
          <cell r="AK65" t="str">
            <v>交大土木系</v>
          </cell>
          <cell r="AL65" t="str">
            <v>林</v>
          </cell>
          <cell r="AO65" t="str">
            <v>R</v>
          </cell>
          <cell r="AX65" t="str">
            <v>勇</v>
          </cell>
        </row>
        <row r="66">
          <cell r="D66" t="str">
            <v>林威廷</v>
          </cell>
          <cell r="G66" t="str">
            <v>Lin</v>
          </cell>
          <cell r="I66" t="str">
            <v>utlin46@yahoo.com.tw</v>
          </cell>
          <cell r="K66" t="str">
            <v>Y</v>
          </cell>
          <cell r="L66" t="str">
            <v>02-2834-9618</v>
          </cell>
          <cell r="M66" t="str">
            <v>02-8231-7717 x 7672</v>
          </cell>
          <cell r="N66" t="str">
            <v>0933762986</v>
          </cell>
          <cell r="P66" t="str">
            <v>台北市</v>
          </cell>
          <cell r="S66" t="str">
            <v>ROC</v>
          </cell>
          <cell r="T66" t="str">
            <v>utlin@iner.gov.tw</v>
          </cell>
          <cell r="U66">
            <v>69</v>
          </cell>
          <cell r="V66" t="str">
            <v>復興</v>
          </cell>
          <cell r="W66" t="str">
            <v>仁</v>
          </cell>
          <cell r="X66">
            <v>12335</v>
          </cell>
          <cell r="Y66">
            <v>72</v>
          </cell>
          <cell r="Z66" t="str">
            <v>復興</v>
          </cell>
          <cell r="AA66" t="str">
            <v>仁</v>
          </cell>
          <cell r="AB66">
            <v>2524</v>
          </cell>
          <cell r="AC66">
            <v>75</v>
          </cell>
          <cell r="AD66" t="str">
            <v>附中</v>
          </cell>
          <cell r="AE66">
            <v>303</v>
          </cell>
          <cell r="AF66">
            <v>30331</v>
          </cell>
          <cell r="AG66">
            <v>79</v>
          </cell>
          <cell r="AH66" t="str">
            <v>政大</v>
          </cell>
          <cell r="AI66" t="str">
            <v>應數</v>
          </cell>
          <cell r="AJ66">
            <v>641827</v>
          </cell>
          <cell r="AL66" t="str">
            <v>林</v>
          </cell>
          <cell r="AO66" t="str">
            <v>R</v>
          </cell>
          <cell r="AS66" t="str">
            <v>仁</v>
          </cell>
          <cell r="AT66" t="str">
            <v>仁</v>
          </cell>
          <cell r="AU66" t="str">
            <v>仁</v>
          </cell>
          <cell r="AX66" t="str">
            <v>仁</v>
          </cell>
          <cell r="AY66" t="str">
            <v>Line</v>
          </cell>
        </row>
        <row r="67">
          <cell r="D67" t="str">
            <v>邵作俊</v>
          </cell>
          <cell r="F67" t="str">
            <v>仁</v>
          </cell>
          <cell r="G67" t="str">
            <v>Shao</v>
          </cell>
          <cell r="I67" t="str">
            <v>shao.tj@gmail.com</v>
          </cell>
          <cell r="K67" t="str">
            <v>Y</v>
          </cell>
          <cell r="L67" t="str">
            <v>02-2533-6328</v>
          </cell>
          <cell r="M67" t="str">
            <v>02-2709-6169; 02-2704-1111 x 201</v>
          </cell>
          <cell r="N67" t="str">
            <v>0925999396</v>
          </cell>
          <cell r="P67" t="str">
            <v>台北市</v>
          </cell>
          <cell r="S67" t="str">
            <v>ROC</v>
          </cell>
          <cell r="U67">
            <v>69</v>
          </cell>
          <cell r="V67" t="str">
            <v>復興</v>
          </cell>
          <cell r="W67" t="str">
            <v>孝</v>
          </cell>
          <cell r="X67">
            <v>12223</v>
          </cell>
          <cell r="Y67">
            <v>72</v>
          </cell>
          <cell r="Z67" t="str">
            <v>復興</v>
          </cell>
          <cell r="AA67" t="str">
            <v>仁</v>
          </cell>
          <cell r="AB67">
            <v>2538</v>
          </cell>
          <cell r="AC67">
            <v>75</v>
          </cell>
          <cell r="AD67" t="str">
            <v>附中</v>
          </cell>
          <cell r="AG67">
            <v>79</v>
          </cell>
          <cell r="AH67" t="str">
            <v>中原</v>
          </cell>
          <cell r="AI67" t="str">
            <v>工業</v>
          </cell>
          <cell r="AL67" t="str">
            <v>邵</v>
          </cell>
          <cell r="AO67" t="str">
            <v>R</v>
          </cell>
          <cell r="AS67" t="str">
            <v>信</v>
          </cell>
          <cell r="AT67" t="str">
            <v>信</v>
          </cell>
          <cell r="AU67" t="str">
            <v>孝</v>
          </cell>
          <cell r="AV67" t="str">
            <v>仁</v>
          </cell>
          <cell r="AW67" t="str">
            <v>仁</v>
          </cell>
          <cell r="AX67" t="str">
            <v>仁</v>
          </cell>
          <cell r="AY67" t="str">
            <v>Line</v>
          </cell>
        </row>
        <row r="68">
          <cell r="D68" t="str">
            <v>俞立庸</v>
          </cell>
          <cell r="G68" t="str">
            <v>Yu</v>
          </cell>
          <cell r="H68" t="str">
            <v>Li-Yong</v>
          </cell>
          <cell r="I68" t="str">
            <v>yul56@msn.com</v>
          </cell>
          <cell r="K68" t="str">
            <v>Y</v>
          </cell>
          <cell r="L68" t="str">
            <v>301-989-9060</v>
          </cell>
          <cell r="N68" t="str">
            <v>202-438-9623</v>
          </cell>
          <cell r="O68" t="str">
            <v>14404 Culp Court</v>
          </cell>
          <cell r="P68" t="str">
            <v>Silver Spring</v>
          </cell>
          <cell r="Q68" t="str">
            <v>MD</v>
          </cell>
          <cell r="S68" t="str">
            <v>USA</v>
          </cell>
          <cell r="T68" t="str">
            <v>02-2729-6931</v>
          </cell>
          <cell r="U68">
            <v>69</v>
          </cell>
          <cell r="V68" t="str">
            <v>復興</v>
          </cell>
          <cell r="W68" t="str">
            <v>仁</v>
          </cell>
          <cell r="X68">
            <v>12325</v>
          </cell>
          <cell r="Y68">
            <v>72</v>
          </cell>
          <cell r="Z68" t="str">
            <v>復興</v>
          </cell>
          <cell r="AA68" t="str">
            <v>望</v>
          </cell>
          <cell r="AB68">
            <v>2232</v>
          </cell>
          <cell r="AC68">
            <v>75</v>
          </cell>
          <cell r="AD68" t="str">
            <v>附中</v>
          </cell>
          <cell r="AE68" t="str">
            <v>NA</v>
          </cell>
          <cell r="AG68">
            <v>80</v>
          </cell>
          <cell r="AH68" t="str">
            <v>淡江</v>
          </cell>
          <cell r="AI68" t="str">
            <v>NA</v>
          </cell>
          <cell r="AL68" t="str">
            <v>俞</v>
          </cell>
          <cell r="AO68" t="str">
            <v>R</v>
          </cell>
          <cell r="AS68" t="str">
            <v>愛</v>
          </cell>
          <cell r="AT68" t="str">
            <v>愛</v>
          </cell>
          <cell r="AU68" t="str">
            <v>仁</v>
          </cell>
          <cell r="AX68" t="str">
            <v>望</v>
          </cell>
          <cell r="AY68" t="str">
            <v>Line</v>
          </cell>
        </row>
        <row r="69">
          <cell r="D69" t="str">
            <v>俞筱廎</v>
          </cell>
          <cell r="G69" t="str">
            <v>Hu</v>
          </cell>
          <cell r="H69" t="str">
            <v>Helen Yu</v>
          </cell>
          <cell r="I69" t="str">
            <v>helenyuhu@hotmail.com</v>
          </cell>
          <cell r="K69" t="str">
            <v>Y</v>
          </cell>
          <cell r="L69" t="str">
            <v>671-649-2246</v>
          </cell>
          <cell r="M69" t="str">
            <v>671-646-3903</v>
          </cell>
          <cell r="O69" t="str">
            <v>1448 Pale San Vitores Road</v>
          </cell>
          <cell r="P69" t="str">
            <v>Tumon</v>
          </cell>
          <cell r="Q69" t="str">
            <v>Guam</v>
          </cell>
          <cell r="R69">
            <v>96913</v>
          </cell>
          <cell r="S69" t="str">
            <v>USA</v>
          </cell>
          <cell r="T69" t="str">
            <v>02-2760-0776; capitalhotel@teleguam.net</v>
          </cell>
          <cell r="U69">
            <v>69</v>
          </cell>
          <cell r="V69" t="str">
            <v>復興</v>
          </cell>
          <cell r="W69" t="str">
            <v>愛</v>
          </cell>
          <cell r="X69">
            <v>12437</v>
          </cell>
          <cell r="Y69">
            <v>72</v>
          </cell>
          <cell r="Z69" t="str">
            <v>復興</v>
          </cell>
          <cell r="AA69" t="str">
            <v>愛</v>
          </cell>
          <cell r="AB69">
            <v>2324</v>
          </cell>
          <cell r="AC69">
            <v>75</v>
          </cell>
          <cell r="AD69" t="str">
            <v>中山</v>
          </cell>
          <cell r="AE69" t="str">
            <v>和</v>
          </cell>
          <cell r="AF69">
            <v>923</v>
          </cell>
          <cell r="AG69">
            <v>79</v>
          </cell>
          <cell r="AH69" t="str">
            <v>輔大</v>
          </cell>
          <cell r="AI69" t="str">
            <v>西語</v>
          </cell>
          <cell r="AK69" t="str">
            <v>胡台立; 女兒胡家綺( Angel ), 胡家華(Jeffrey), 胡家瑋 ( Isabel); Tumon Bay Capital Hotel</v>
          </cell>
          <cell r="AL69" t="str">
            <v>俞</v>
          </cell>
          <cell r="AO69" t="str">
            <v>R</v>
          </cell>
          <cell r="AS69" t="str">
            <v>孝</v>
          </cell>
          <cell r="AT69" t="str">
            <v>孝</v>
          </cell>
          <cell r="AU69" t="str">
            <v>愛</v>
          </cell>
          <cell r="AV69" t="str">
            <v>愛</v>
          </cell>
          <cell r="AW69" t="str">
            <v>愛</v>
          </cell>
          <cell r="AX69" t="str">
            <v>愛</v>
          </cell>
          <cell r="AY69" t="str">
            <v>Line</v>
          </cell>
        </row>
        <row r="70">
          <cell r="D70" t="str">
            <v>胡　靖</v>
          </cell>
          <cell r="F70" t="str">
            <v>仁</v>
          </cell>
          <cell r="G70" t="str">
            <v>Hu</v>
          </cell>
          <cell r="H70" t="str">
            <v>Jing</v>
          </cell>
          <cell r="I70" t="str">
            <v>hujing@isu.edu.tw</v>
          </cell>
          <cell r="K70" t="str">
            <v>Y</v>
          </cell>
          <cell r="L70" t="str">
            <v>07-553-8900</v>
          </cell>
          <cell r="M70" t="str">
            <v>07-657-7711 x 5811 or 5802</v>
          </cell>
          <cell r="P70" t="str">
            <v>高雄</v>
          </cell>
          <cell r="S70" t="str">
            <v>ROC</v>
          </cell>
          <cell r="U70">
            <v>69</v>
          </cell>
          <cell r="V70" t="str">
            <v>復興</v>
          </cell>
          <cell r="W70" t="str">
            <v>忠</v>
          </cell>
          <cell r="X70">
            <v>12112</v>
          </cell>
          <cell r="Y70">
            <v>72</v>
          </cell>
          <cell r="Z70" t="str">
            <v>復興</v>
          </cell>
          <cell r="AA70" t="str">
            <v>望</v>
          </cell>
          <cell r="AB70">
            <v>2242</v>
          </cell>
          <cell r="AC70">
            <v>75</v>
          </cell>
          <cell r="AD70" t="str">
            <v>建夜</v>
          </cell>
          <cell r="AE70">
            <v>9</v>
          </cell>
          <cell r="AF70">
            <v>3915</v>
          </cell>
          <cell r="AG70">
            <v>79</v>
          </cell>
          <cell r="AH70" t="str">
            <v>逢甲</v>
          </cell>
          <cell r="AI70" t="str">
            <v>紡織</v>
          </cell>
          <cell r="AL70" t="str">
            <v>胡</v>
          </cell>
          <cell r="AO70" t="str">
            <v>R</v>
          </cell>
          <cell r="AS70" t="str">
            <v>仁</v>
          </cell>
          <cell r="AT70" t="str">
            <v>仁</v>
          </cell>
          <cell r="AU70" t="str">
            <v>忠</v>
          </cell>
          <cell r="AX70" t="str">
            <v>望</v>
          </cell>
        </row>
        <row r="71">
          <cell r="D71" t="str">
            <v>胡承堯</v>
          </cell>
          <cell r="E71" t="str">
            <v>聯</v>
          </cell>
          <cell r="G71" t="str">
            <v>Hu</v>
          </cell>
          <cell r="H71" t="str">
            <v>Ed</v>
          </cell>
          <cell r="I71" t="str">
            <v>ehu128@yahoo.com</v>
          </cell>
          <cell r="K71" t="str">
            <v>Y</v>
          </cell>
          <cell r="L71" t="str">
            <v>845-259-3221</v>
          </cell>
          <cell r="P71" t="str">
            <v>Brewster</v>
          </cell>
          <cell r="Q71" t="str">
            <v>NY</v>
          </cell>
          <cell r="S71" t="str">
            <v>USA</v>
          </cell>
          <cell r="U71">
            <v>69</v>
          </cell>
          <cell r="V71" t="str">
            <v>復興</v>
          </cell>
          <cell r="W71" t="str">
            <v>愛</v>
          </cell>
          <cell r="X71">
            <v>12422</v>
          </cell>
          <cell r="Y71">
            <v>72</v>
          </cell>
          <cell r="Z71" t="str">
            <v>復興</v>
          </cell>
          <cell r="AA71" t="str">
            <v>仁</v>
          </cell>
          <cell r="AB71">
            <v>2550</v>
          </cell>
          <cell r="AC71">
            <v>75</v>
          </cell>
          <cell r="AD71" t="str">
            <v>出國</v>
          </cell>
          <cell r="AG71">
            <v>79</v>
          </cell>
          <cell r="AL71" t="str">
            <v>胡</v>
          </cell>
          <cell r="AO71" t="str">
            <v>R</v>
          </cell>
          <cell r="AP71" t="str">
            <v>R</v>
          </cell>
          <cell r="AS71" t="str">
            <v>仁</v>
          </cell>
          <cell r="AT71" t="str">
            <v>仁</v>
          </cell>
          <cell r="AU71" t="str">
            <v>愛</v>
          </cell>
          <cell r="AX71" t="str">
            <v>仁</v>
          </cell>
          <cell r="AY71" t="str">
            <v>Line</v>
          </cell>
        </row>
        <row r="72">
          <cell r="D72" t="str">
            <v>胡羨平</v>
          </cell>
          <cell r="G72" t="str">
            <v>Hu</v>
          </cell>
          <cell r="H72" t="str">
            <v>Davis</v>
          </cell>
          <cell r="I72" t="str">
            <v>hu.davis@gmail.com</v>
          </cell>
          <cell r="K72" t="str">
            <v>Y</v>
          </cell>
          <cell r="L72" t="str">
            <v>02-2546-8747</v>
          </cell>
          <cell r="M72" t="str">
            <v>02-2711-0319 x 178</v>
          </cell>
          <cell r="N72" t="str">
            <v>0932944712</v>
          </cell>
          <cell r="P72" t="str">
            <v>台北市</v>
          </cell>
          <cell r="S72" t="str">
            <v>ROC</v>
          </cell>
          <cell r="U72">
            <v>69</v>
          </cell>
          <cell r="V72" t="str">
            <v>復興</v>
          </cell>
          <cell r="W72" t="str">
            <v>信</v>
          </cell>
          <cell r="X72">
            <v>12515</v>
          </cell>
          <cell r="Y72">
            <v>72</v>
          </cell>
          <cell r="Z72" t="str">
            <v>復興</v>
          </cell>
          <cell r="AA72" t="str">
            <v>勇</v>
          </cell>
          <cell r="AB72">
            <v>2627</v>
          </cell>
          <cell r="AC72">
            <v>75</v>
          </cell>
          <cell r="AG72">
            <v>79</v>
          </cell>
          <cell r="AK72" t="str">
            <v>包淑娟; 胡逸飛</v>
          </cell>
          <cell r="AL72" t="str">
            <v>胡</v>
          </cell>
          <cell r="AO72" t="str">
            <v>R</v>
          </cell>
          <cell r="AS72" t="str">
            <v>仁</v>
          </cell>
          <cell r="AT72" t="str">
            <v>仁</v>
          </cell>
          <cell r="AU72" t="str">
            <v>信</v>
          </cell>
          <cell r="AX72" t="str">
            <v>勇</v>
          </cell>
        </row>
        <row r="73">
          <cell r="D73" t="str">
            <v>苑倍餘(苑伯虞)</v>
          </cell>
          <cell r="G73" t="str">
            <v>Yuen</v>
          </cell>
          <cell r="H73" t="str">
            <v>Don</v>
          </cell>
          <cell r="I73" t="str">
            <v>dyuen1@hotmail.com</v>
          </cell>
          <cell r="K73" t="str">
            <v>Y</v>
          </cell>
          <cell r="M73" t="str">
            <v>02-2299-6666 x 523(代)</v>
          </cell>
          <cell r="N73" t="str">
            <v>0939868888</v>
          </cell>
          <cell r="O73" t="str">
            <v>Canada</v>
          </cell>
          <cell r="P73" t="str">
            <v>台北市</v>
          </cell>
          <cell r="S73" t="str">
            <v>ROC</v>
          </cell>
          <cell r="U73">
            <v>69</v>
          </cell>
          <cell r="V73" t="str">
            <v>復興</v>
          </cell>
          <cell r="W73" t="str">
            <v>仁</v>
          </cell>
          <cell r="X73">
            <v>12302</v>
          </cell>
          <cell r="Y73">
            <v>72</v>
          </cell>
          <cell r="Z73" t="str">
            <v>出國</v>
          </cell>
          <cell r="AC73">
            <v>75</v>
          </cell>
          <cell r="AD73" t="str">
            <v>出國</v>
          </cell>
          <cell r="AG73">
            <v>79</v>
          </cell>
          <cell r="AK73" t="str">
            <v>林靜嫻；苑寶翰</v>
          </cell>
          <cell r="AL73" t="str">
            <v>苑</v>
          </cell>
          <cell r="AO73" t="str">
            <v>R</v>
          </cell>
          <cell r="AS73" t="str">
            <v>忠</v>
          </cell>
          <cell r="AT73" t="str">
            <v>忠</v>
          </cell>
          <cell r="AU73" t="str">
            <v>仁</v>
          </cell>
          <cell r="AY73" t="str">
            <v>Line</v>
          </cell>
        </row>
        <row r="74">
          <cell r="D74" t="str">
            <v>唐文聰(唐文通)</v>
          </cell>
          <cell r="G74" t="str">
            <v>Tang</v>
          </cell>
          <cell r="H74" t="str">
            <v>Wen </v>
          </cell>
          <cell r="I74" t="str">
            <v>wt200801@yahoo.com</v>
          </cell>
          <cell r="K74" t="str">
            <v>Y</v>
          </cell>
          <cell r="L74" t="str">
            <v>408-366-0885</v>
          </cell>
          <cell r="M74" t="str">
            <v>408-765-3648</v>
          </cell>
          <cell r="P74" t="str">
            <v>Cupertino</v>
          </cell>
          <cell r="Q74" t="str">
            <v>CA</v>
          </cell>
          <cell r="R74">
            <v>95070</v>
          </cell>
          <cell r="S74" t="str">
            <v>USA</v>
          </cell>
          <cell r="U74">
            <v>69</v>
          </cell>
          <cell r="V74" t="str">
            <v>復興</v>
          </cell>
          <cell r="W74" t="str">
            <v>義</v>
          </cell>
          <cell r="X74">
            <v>12617</v>
          </cell>
          <cell r="Y74">
            <v>72</v>
          </cell>
          <cell r="Z74" t="str">
            <v>再興</v>
          </cell>
          <cell r="AA74" t="str">
            <v>孝</v>
          </cell>
          <cell r="AB74">
            <v>8222</v>
          </cell>
          <cell r="AC74">
            <v>75</v>
          </cell>
          <cell r="AD74" t="str">
            <v>建中</v>
          </cell>
          <cell r="AE74">
            <v>17</v>
          </cell>
          <cell r="AF74">
            <v>1739</v>
          </cell>
          <cell r="AG74">
            <v>79</v>
          </cell>
          <cell r="AH74" t="str">
            <v>台大</v>
          </cell>
          <cell r="AI74" t="str">
            <v>電機</v>
          </cell>
          <cell r="AJ74">
            <v>645358</v>
          </cell>
          <cell r="AK74" t="str">
            <v>連素芬(75北一女);Intel</v>
          </cell>
          <cell r="AL74" t="str">
            <v>唐</v>
          </cell>
          <cell r="AN74" t="str">
            <v>北加</v>
          </cell>
          <cell r="AO74" t="str">
            <v>R2</v>
          </cell>
          <cell r="AS74" t="str">
            <v>忠</v>
          </cell>
          <cell r="AT74" t="str">
            <v>忠</v>
          </cell>
          <cell r="AU74" t="str">
            <v>義</v>
          </cell>
        </row>
        <row r="75">
          <cell r="D75" t="str">
            <v>孫明倫</v>
          </cell>
          <cell r="G75" t="str">
            <v>Sun</v>
          </cell>
          <cell r="H75" t="str">
            <v>Maria</v>
          </cell>
          <cell r="I75" t="str">
            <v>mariansun2000@yahoo.com.tw</v>
          </cell>
          <cell r="K75" t="str">
            <v>Y</v>
          </cell>
          <cell r="L75" t="str">
            <v>02-2766-3797</v>
          </cell>
          <cell r="M75" t="str">
            <v>02-2655-3999 x 285</v>
          </cell>
          <cell r="P75" t="str">
            <v>台北市</v>
          </cell>
          <cell r="S75" t="str">
            <v>ROC</v>
          </cell>
          <cell r="U75">
            <v>69</v>
          </cell>
          <cell r="V75" t="str">
            <v>復興</v>
          </cell>
          <cell r="W75" t="str">
            <v>孝</v>
          </cell>
          <cell r="X75">
            <v>12234</v>
          </cell>
          <cell r="Y75">
            <v>72</v>
          </cell>
          <cell r="AC75">
            <v>75</v>
          </cell>
          <cell r="AD75" t="str">
            <v>一女夜</v>
          </cell>
          <cell r="AG75">
            <v>79</v>
          </cell>
          <cell r="AH75" t="str">
            <v>靜宜</v>
          </cell>
          <cell r="AL75" t="str">
            <v>孫</v>
          </cell>
          <cell r="AO75" t="str">
            <v>R</v>
          </cell>
          <cell r="AU75" t="str">
            <v>孝</v>
          </cell>
        </row>
        <row r="76">
          <cell r="D76" t="str">
            <v>孫春在</v>
          </cell>
          <cell r="G76" t="str">
            <v>Sun</v>
          </cell>
          <cell r="H76" t="str">
            <v>Chuen-Tsai</v>
          </cell>
          <cell r="I76" t="str">
            <v>ctsun@cs.nctu.edu.tw</v>
          </cell>
          <cell r="K76" t="str">
            <v>Y</v>
          </cell>
          <cell r="L76" t="str">
            <v>03-573-7484</v>
          </cell>
          <cell r="M76" t="str">
            <v>03-573-1972</v>
          </cell>
          <cell r="N76" t="str">
            <v>0970255988</v>
          </cell>
          <cell r="P76" t="str">
            <v>新竹</v>
          </cell>
          <cell r="S76" t="str">
            <v>ROC</v>
          </cell>
          <cell r="U76">
            <v>69</v>
          </cell>
          <cell r="V76" t="str">
            <v>復興</v>
          </cell>
          <cell r="W76" t="str">
            <v>仁</v>
          </cell>
          <cell r="X76">
            <v>12316</v>
          </cell>
          <cell r="Y76">
            <v>72</v>
          </cell>
          <cell r="Z76" t="str">
            <v>再興</v>
          </cell>
          <cell r="AA76" t="str">
            <v>愛</v>
          </cell>
          <cell r="AB76">
            <v>8422</v>
          </cell>
          <cell r="AC76">
            <v>75</v>
          </cell>
          <cell r="AD76" t="str">
            <v>再興</v>
          </cell>
          <cell r="AE76" t="str">
            <v>勤</v>
          </cell>
          <cell r="AF76">
            <v>3309</v>
          </cell>
          <cell r="AG76">
            <v>79</v>
          </cell>
          <cell r="AH76" t="str">
            <v>台大</v>
          </cell>
          <cell r="AI76" t="str">
            <v>電機</v>
          </cell>
          <cell r="AJ76">
            <v>645318</v>
          </cell>
          <cell r="AK76" t="str">
            <v>交通大學資訊科學系教授</v>
          </cell>
          <cell r="AL76" t="str">
            <v>孫</v>
          </cell>
          <cell r="AO76" t="str">
            <v>R</v>
          </cell>
          <cell r="AS76" t="str">
            <v>愛</v>
          </cell>
          <cell r="AT76" t="str">
            <v>愛</v>
          </cell>
          <cell r="AU76" t="str">
            <v>仁</v>
          </cell>
          <cell r="AY76" t="str">
            <v>Line</v>
          </cell>
        </row>
        <row r="77">
          <cell r="D77" t="str">
            <v>孫魯正</v>
          </cell>
          <cell r="G77" t="str">
            <v>Sun</v>
          </cell>
          <cell r="H77" t="str">
            <v>Jerry</v>
          </cell>
          <cell r="I77" t="str">
            <v>jsun@FLYwithARTS.com</v>
          </cell>
          <cell r="K77" t="str">
            <v>Y</v>
          </cell>
          <cell r="L77" t="str">
            <v>650-967-6399</v>
          </cell>
          <cell r="M77" t="str">
            <v>650-967-2787; 650-967-6300 x 113</v>
          </cell>
          <cell r="N77" t="str">
            <v>650-704-7668</v>
          </cell>
          <cell r="O77" t="str">
            <v>949 Industrial Ave</v>
          </cell>
          <cell r="P77" t="str">
            <v>Palo Alto</v>
          </cell>
          <cell r="Q77" t="str">
            <v>CA</v>
          </cell>
          <cell r="R77">
            <v>94303</v>
          </cell>
          <cell r="S77" t="str">
            <v>USA</v>
          </cell>
          <cell r="T77" t="str">
            <v>jerry.sun@earthlink.net; jsun@contexengineering.com</v>
          </cell>
          <cell r="U77">
            <v>69</v>
          </cell>
          <cell r="V77" t="str">
            <v>復興</v>
          </cell>
          <cell r="W77" t="str">
            <v>義</v>
          </cell>
          <cell r="X77">
            <v>12628</v>
          </cell>
          <cell r="Y77">
            <v>72</v>
          </cell>
          <cell r="Z77" t="str">
            <v>再興</v>
          </cell>
          <cell r="AA77" t="str">
            <v>愛</v>
          </cell>
          <cell r="AB77">
            <v>8434</v>
          </cell>
          <cell r="AC77">
            <v>75</v>
          </cell>
          <cell r="AD77" t="str">
            <v>再興</v>
          </cell>
          <cell r="AE77" t="str">
            <v>勤</v>
          </cell>
          <cell r="AF77">
            <v>3333</v>
          </cell>
          <cell r="AG77">
            <v>79</v>
          </cell>
          <cell r="AH77" t="str">
            <v>清大</v>
          </cell>
          <cell r="AI77" t="str">
            <v>核工</v>
          </cell>
          <cell r="AJ77">
            <v>641012</v>
          </cell>
          <cell r="AK77" t="str">
            <v>UBC機械; President of Advanced Rotorcraft Training Services (ARTS)</v>
          </cell>
          <cell r="AL77" t="str">
            <v>孫</v>
          </cell>
          <cell r="AN77" t="str">
            <v>北加</v>
          </cell>
          <cell r="AO77" t="str">
            <v>R</v>
          </cell>
          <cell r="AU77" t="str">
            <v>義</v>
          </cell>
        </row>
        <row r="78">
          <cell r="D78" t="str">
            <v>秦無荒</v>
          </cell>
          <cell r="F78" t="str">
            <v>仁</v>
          </cell>
          <cell r="G78" t="str">
            <v>Chin</v>
          </cell>
          <cell r="H78" t="str">
            <v>Wu-Huang </v>
          </cell>
          <cell r="I78" t="str">
            <v>wuhuangc@gmail.com</v>
          </cell>
          <cell r="K78" t="str">
            <v>Y</v>
          </cell>
          <cell r="L78" t="str">
            <v>02-2881-2605</v>
          </cell>
          <cell r="N78" t="str">
            <v>0987256980</v>
          </cell>
          <cell r="O78" t="str">
            <v>台北市士林區至善路一段138巷7號</v>
          </cell>
          <cell r="P78" t="str">
            <v>台北市</v>
          </cell>
          <cell r="S78" t="str">
            <v>ROC</v>
          </cell>
          <cell r="U78">
            <v>69</v>
          </cell>
          <cell r="V78" t="str">
            <v>復興</v>
          </cell>
          <cell r="W78" t="str">
            <v>孝</v>
          </cell>
          <cell r="X78">
            <v>12240</v>
          </cell>
          <cell r="Y78">
            <v>72</v>
          </cell>
          <cell r="Z78" t="str">
            <v>復興</v>
          </cell>
          <cell r="AA78" t="str">
            <v>望</v>
          </cell>
          <cell r="AB78">
            <v>2217</v>
          </cell>
          <cell r="AC78">
            <v>75</v>
          </cell>
          <cell r="AD78" t="str">
            <v>附中</v>
          </cell>
          <cell r="AE78">
            <v>285</v>
          </cell>
          <cell r="AF78">
            <v>28529</v>
          </cell>
          <cell r="AG78">
            <v>79</v>
          </cell>
          <cell r="AH78" t="str">
            <v>成大</v>
          </cell>
          <cell r="AI78" t="str">
            <v>工設</v>
          </cell>
          <cell r="AK78" t="str">
            <v>裕隆汽車</v>
          </cell>
          <cell r="AL78" t="str">
            <v>秦</v>
          </cell>
          <cell r="AO78" t="str">
            <v>R</v>
          </cell>
          <cell r="AP78" t="str">
            <v>R</v>
          </cell>
          <cell r="AS78" t="str">
            <v>孝</v>
          </cell>
          <cell r="AT78" t="str">
            <v>孝</v>
          </cell>
          <cell r="AU78" t="str">
            <v>孝</v>
          </cell>
          <cell r="AX78" t="str">
            <v>望</v>
          </cell>
          <cell r="AY78" t="str">
            <v>Line</v>
          </cell>
        </row>
        <row r="79">
          <cell r="D79" t="str">
            <v>袁　寧</v>
          </cell>
          <cell r="G79" t="str">
            <v>Yu</v>
          </cell>
          <cell r="H79" t="str">
            <v>Wendy</v>
          </cell>
          <cell r="I79" t="str">
            <v>wendyningyu@gmail.com</v>
          </cell>
          <cell r="K79" t="str">
            <v>Y</v>
          </cell>
          <cell r="N79" t="str">
            <v>0919288478</v>
          </cell>
          <cell r="P79" t="str">
            <v>台北市</v>
          </cell>
          <cell r="S79" t="str">
            <v>ROC</v>
          </cell>
          <cell r="T79" t="str">
            <v>nyu94539@yahoo.com</v>
          </cell>
          <cell r="U79">
            <v>69</v>
          </cell>
          <cell r="V79" t="str">
            <v>復興</v>
          </cell>
          <cell r="W79" t="str">
            <v>義</v>
          </cell>
          <cell r="X79">
            <v>12649</v>
          </cell>
          <cell r="Y79">
            <v>72</v>
          </cell>
          <cell r="Z79" t="str">
            <v>復興</v>
          </cell>
          <cell r="AA79" t="str">
            <v>智</v>
          </cell>
          <cell r="AB79">
            <v>2455</v>
          </cell>
          <cell r="AC79">
            <v>75</v>
          </cell>
          <cell r="AG79">
            <v>79</v>
          </cell>
          <cell r="AL79" t="str">
            <v>袁</v>
          </cell>
          <cell r="AO79" t="str">
            <v>R</v>
          </cell>
          <cell r="AU79" t="str">
            <v>義</v>
          </cell>
          <cell r="AV79" t="str">
            <v>智</v>
          </cell>
          <cell r="AW79" t="str">
            <v>智</v>
          </cell>
          <cell r="AX79" t="str">
            <v>智</v>
          </cell>
        </row>
        <row r="80">
          <cell r="D80" t="str">
            <v>袁　康</v>
          </cell>
          <cell r="G80" t="str">
            <v>Yuan</v>
          </cell>
          <cell r="H80" t="str">
            <v>Kan</v>
          </cell>
          <cell r="I80" t="str">
            <v>kanyuan@yahoo.com</v>
          </cell>
          <cell r="K80" t="str">
            <v>Y</v>
          </cell>
          <cell r="L80" t="str">
            <v>408-509-0391</v>
          </cell>
          <cell r="P80" t="str">
            <v>San Jose</v>
          </cell>
          <cell r="Q80" t="str">
            <v>CA</v>
          </cell>
          <cell r="S80" t="str">
            <v>USA</v>
          </cell>
          <cell r="U80">
            <v>68</v>
          </cell>
          <cell r="V80" t="str">
            <v>復興</v>
          </cell>
          <cell r="W80" t="str">
            <v>仁</v>
          </cell>
          <cell r="X80">
            <v>11315</v>
          </cell>
          <cell r="Y80">
            <v>72</v>
          </cell>
          <cell r="Z80" t="str">
            <v>復興</v>
          </cell>
          <cell r="AA80" t="str">
            <v>仁</v>
          </cell>
          <cell r="AB80">
            <v>2528</v>
          </cell>
          <cell r="AC80">
            <v>75</v>
          </cell>
          <cell r="AG80">
            <v>79</v>
          </cell>
          <cell r="AL80" t="str">
            <v>袁</v>
          </cell>
          <cell r="AN80" t="str">
            <v>北加</v>
          </cell>
          <cell r="AX80" t="str">
            <v>仁</v>
          </cell>
        </row>
        <row r="81">
          <cell r="D81" t="str">
            <v>郝海晏</v>
          </cell>
          <cell r="G81" t="str">
            <v>Hau</v>
          </cell>
          <cell r="I81" t="str">
            <v>hyhau@yahoo.com</v>
          </cell>
          <cell r="K81" t="str">
            <v>Y</v>
          </cell>
          <cell r="L81" t="str">
            <v>02-2835-5513</v>
          </cell>
          <cell r="M81" t="str">
            <v>02-2771-3335</v>
          </cell>
          <cell r="N81" t="str">
            <v>0955992703</v>
          </cell>
          <cell r="P81" t="str">
            <v>台北市</v>
          </cell>
          <cell r="S81" t="str">
            <v>ROC</v>
          </cell>
          <cell r="U81">
            <v>69</v>
          </cell>
          <cell r="V81" t="str">
            <v>復興</v>
          </cell>
          <cell r="W81" t="str">
            <v>孝</v>
          </cell>
          <cell r="X81">
            <v>12218</v>
          </cell>
          <cell r="Y81">
            <v>72</v>
          </cell>
          <cell r="Z81" t="str">
            <v>復興</v>
          </cell>
          <cell r="AA81" t="str">
            <v>信</v>
          </cell>
          <cell r="AB81">
            <v>2149</v>
          </cell>
          <cell r="AC81">
            <v>75</v>
          </cell>
          <cell r="AD81" t="str">
            <v>建中</v>
          </cell>
          <cell r="AE81">
            <v>13</v>
          </cell>
          <cell r="AF81">
            <v>1350</v>
          </cell>
          <cell r="AG81">
            <v>79</v>
          </cell>
          <cell r="AH81" t="str">
            <v>台大</v>
          </cell>
          <cell r="AI81" t="str">
            <v>電機</v>
          </cell>
          <cell r="AJ81">
            <v>645339</v>
          </cell>
          <cell r="AK81" t="str">
            <v>宗緒嫻;台大電機系</v>
          </cell>
          <cell r="AL81" t="str">
            <v>郝</v>
          </cell>
          <cell r="AO81" t="str">
            <v>R</v>
          </cell>
          <cell r="AS81" t="str">
            <v>忠</v>
          </cell>
          <cell r="AT81" t="str">
            <v>忠</v>
          </cell>
          <cell r="AU81" t="str">
            <v>孝</v>
          </cell>
          <cell r="AV81" t="str">
            <v>信</v>
          </cell>
          <cell r="AW81" t="str">
            <v>信</v>
          </cell>
          <cell r="AX81" t="str">
            <v>信</v>
          </cell>
          <cell r="AY81" t="str">
            <v>Line</v>
          </cell>
        </row>
        <row r="82">
          <cell r="D82" t="str">
            <v>馬紹宏</v>
          </cell>
          <cell r="F82" t="str">
            <v>仁</v>
          </cell>
          <cell r="G82" t="str">
            <v>Ma</v>
          </cell>
          <cell r="H82" t="str">
            <v>Andy </v>
          </cell>
          <cell r="I82" t="str">
            <v>andy.ma@jct.org.tw</v>
          </cell>
          <cell r="K82" t="str">
            <v>Y</v>
          </cell>
          <cell r="L82" t="str">
            <v>02-2752-1820</v>
          </cell>
          <cell r="M82" t="str">
            <v>02-8723-9602; 02-8723-9898</v>
          </cell>
          <cell r="N82" t="str">
            <v>0932217854, 0936411168</v>
          </cell>
          <cell r="P82" t="str">
            <v>台北市</v>
          </cell>
          <cell r="S82" t="str">
            <v>ROC</v>
          </cell>
          <cell r="T82" t="str">
            <v>shma@tw.ibm.com(x)</v>
          </cell>
          <cell r="U82">
            <v>69</v>
          </cell>
          <cell r="V82" t="str">
            <v>復興</v>
          </cell>
          <cell r="W82" t="str">
            <v>義</v>
          </cell>
          <cell r="X82">
            <v>12615</v>
          </cell>
          <cell r="Y82">
            <v>72</v>
          </cell>
          <cell r="Z82" t="str">
            <v>復興</v>
          </cell>
          <cell r="AA82" t="str">
            <v>勇</v>
          </cell>
          <cell r="AB82">
            <v>2630</v>
          </cell>
          <cell r="AC82">
            <v>75</v>
          </cell>
          <cell r="AD82" t="str">
            <v>建中</v>
          </cell>
          <cell r="AE82">
            <v>12</v>
          </cell>
          <cell r="AF82">
            <v>1259</v>
          </cell>
          <cell r="AG82">
            <v>79</v>
          </cell>
          <cell r="AH82" t="str">
            <v>成大</v>
          </cell>
          <cell r="AI82" t="str">
            <v>電機</v>
          </cell>
          <cell r="AK82" t="str">
            <v>蔡依庭; 副研究員</v>
          </cell>
          <cell r="AL82" t="str">
            <v>馬</v>
          </cell>
          <cell r="AO82" t="str">
            <v>R</v>
          </cell>
          <cell r="AS82" t="str">
            <v>忠</v>
          </cell>
          <cell r="AT82" t="str">
            <v>忠</v>
          </cell>
          <cell r="AU82" t="str">
            <v>義</v>
          </cell>
          <cell r="AV82" t="str">
            <v>仁</v>
          </cell>
          <cell r="AW82" t="str">
            <v>仁</v>
          </cell>
          <cell r="AX82" t="str">
            <v>勇</v>
          </cell>
          <cell r="AY82" t="str">
            <v>Line</v>
          </cell>
        </row>
        <row r="83">
          <cell r="D83" t="str">
            <v>高群超</v>
          </cell>
          <cell r="I83" t="str">
            <v>hcmltd@ms32.hinet.net</v>
          </cell>
          <cell r="K83" t="str">
            <v>Y</v>
          </cell>
          <cell r="M83" t="str">
            <v>02-2694-1992</v>
          </cell>
          <cell r="P83" t="str">
            <v>台北市</v>
          </cell>
          <cell r="S83" t="str">
            <v>ROC</v>
          </cell>
          <cell r="U83">
            <v>69</v>
          </cell>
          <cell r="Y83">
            <v>72</v>
          </cell>
          <cell r="Z83" t="str">
            <v>復興</v>
          </cell>
          <cell r="AA83" t="str">
            <v>仁</v>
          </cell>
          <cell r="AB83">
            <v>2509</v>
          </cell>
          <cell r="AC83">
            <v>75</v>
          </cell>
          <cell r="AG83">
            <v>79</v>
          </cell>
          <cell r="AL83" t="str">
            <v>高</v>
          </cell>
          <cell r="AO83" t="str">
            <v>R</v>
          </cell>
          <cell r="AX83" t="str">
            <v>仁</v>
          </cell>
        </row>
        <row r="84">
          <cell r="D84" t="str">
            <v>張　栽</v>
          </cell>
          <cell r="I84" t="str">
            <v>cc3388c@yahoo.com.tw</v>
          </cell>
          <cell r="K84" t="str">
            <v>Y</v>
          </cell>
          <cell r="N84" t="str">
            <v>0935997241</v>
          </cell>
          <cell r="P84" t="str">
            <v>台北市</v>
          </cell>
          <cell r="S84" t="str">
            <v>ROC</v>
          </cell>
          <cell r="U84">
            <v>69</v>
          </cell>
          <cell r="V84" t="str">
            <v>復興</v>
          </cell>
          <cell r="W84" t="str">
            <v>義</v>
          </cell>
          <cell r="X84">
            <v>12643</v>
          </cell>
          <cell r="Y84">
            <v>73</v>
          </cell>
          <cell r="Z84" t="str">
            <v>復興</v>
          </cell>
          <cell r="AA84" t="str">
            <v>智</v>
          </cell>
          <cell r="AB84">
            <v>3427</v>
          </cell>
          <cell r="AC84">
            <v>76</v>
          </cell>
          <cell r="AD84" t="str">
            <v>景美</v>
          </cell>
          <cell r="AE84" t="str">
            <v>NA</v>
          </cell>
          <cell r="AG84">
            <v>80</v>
          </cell>
          <cell r="AK84" t="str">
            <v>黃毓龍</v>
          </cell>
          <cell r="AL84" t="str">
            <v>張</v>
          </cell>
          <cell r="AO84" t="str">
            <v>R</v>
          </cell>
          <cell r="AS84" t="str">
            <v>孝</v>
          </cell>
          <cell r="AT84" t="str">
            <v>孝</v>
          </cell>
          <cell r="AU84" t="str">
            <v>義</v>
          </cell>
          <cell r="AV84" t="str">
            <v>智</v>
          </cell>
          <cell r="AW84" t="str">
            <v>智</v>
          </cell>
          <cell r="AX84" t="str">
            <v>智</v>
          </cell>
          <cell r="AY84" t="str">
            <v>Line</v>
          </cell>
        </row>
        <row r="85">
          <cell r="D85" t="str">
            <v>張心揚</v>
          </cell>
          <cell r="G85" t="str">
            <v>Chou</v>
          </cell>
          <cell r="H85" t="str">
            <v>Cynthia</v>
          </cell>
          <cell r="I85" t="str">
            <v>chou168899@gmail.com</v>
          </cell>
          <cell r="K85" t="str">
            <v>Y</v>
          </cell>
          <cell r="L85" t="str">
            <v>626-796-3959</v>
          </cell>
          <cell r="N85" t="str">
            <v>626-617-0642</v>
          </cell>
          <cell r="O85" t="str">
            <v>1065 Virginia Road</v>
          </cell>
          <cell r="P85" t="str">
            <v>San Marino</v>
          </cell>
          <cell r="Q85" t="str">
            <v>CA</v>
          </cell>
          <cell r="R85">
            <v>91108</v>
          </cell>
          <cell r="S85" t="str">
            <v>USA</v>
          </cell>
          <cell r="T85" t="str">
            <v>chou168899@sbcglobal.net</v>
          </cell>
          <cell r="U85">
            <v>69</v>
          </cell>
          <cell r="V85" t="str">
            <v>復興</v>
          </cell>
          <cell r="W85" t="str">
            <v>孝</v>
          </cell>
          <cell r="X85">
            <v>12228</v>
          </cell>
          <cell r="Y85">
            <v>72</v>
          </cell>
          <cell r="Z85" t="str">
            <v>復興</v>
          </cell>
          <cell r="AA85" t="str">
            <v>愛</v>
          </cell>
          <cell r="AB85">
            <v>2307</v>
          </cell>
          <cell r="AC85">
            <v>75</v>
          </cell>
          <cell r="AD85" t="str">
            <v>北一女</v>
          </cell>
          <cell r="AE85" t="str">
            <v>射</v>
          </cell>
          <cell r="AF85">
            <v>2033</v>
          </cell>
          <cell r="AG85">
            <v>79</v>
          </cell>
          <cell r="AH85" t="str">
            <v>中興</v>
          </cell>
          <cell r="AI85" t="str">
            <v>會計</v>
          </cell>
          <cell r="AL85" t="str">
            <v>張</v>
          </cell>
          <cell r="AN85" t="str">
            <v>南加</v>
          </cell>
          <cell r="AO85" t="str">
            <v>R</v>
          </cell>
          <cell r="AP85" t="str">
            <v>R</v>
          </cell>
          <cell r="AS85" t="str">
            <v>愛</v>
          </cell>
          <cell r="AT85" t="str">
            <v>愛</v>
          </cell>
          <cell r="AU85" t="str">
            <v>孝</v>
          </cell>
          <cell r="AV85" t="str">
            <v>愛</v>
          </cell>
          <cell r="AW85" t="str">
            <v>愛</v>
          </cell>
          <cell r="AX85" t="str">
            <v>愛</v>
          </cell>
          <cell r="AY85" t="str">
            <v>Line</v>
          </cell>
        </row>
        <row r="86">
          <cell r="D86" t="str">
            <v>張明輝</v>
          </cell>
          <cell r="I86" t="str">
            <v>edchg@qtk.com.tw</v>
          </cell>
          <cell r="K86" t="str">
            <v>Y</v>
          </cell>
          <cell r="L86" t="str">
            <v>02-2876-7436</v>
          </cell>
          <cell r="M86" t="str">
            <v>02-2876-7247</v>
          </cell>
          <cell r="N86" t="str">
            <v>0932033711</v>
          </cell>
          <cell r="O86" t="str">
            <v>台北市忠誠路2段118巷11弄16號</v>
          </cell>
          <cell r="P86" t="str">
            <v>台北市</v>
          </cell>
          <cell r="S86" t="str">
            <v>ROC</v>
          </cell>
          <cell r="U86">
            <v>69</v>
          </cell>
          <cell r="V86" t="str">
            <v>永樂</v>
          </cell>
          <cell r="W86">
            <v>5</v>
          </cell>
          <cell r="Y86">
            <v>72</v>
          </cell>
          <cell r="Z86" t="str">
            <v>復興</v>
          </cell>
          <cell r="AA86" t="str">
            <v>仁</v>
          </cell>
          <cell r="AB86">
            <v>2520</v>
          </cell>
          <cell r="AC86">
            <v>75</v>
          </cell>
          <cell r="AG86">
            <v>79</v>
          </cell>
          <cell r="AL86" t="str">
            <v>張</v>
          </cell>
          <cell r="AX86" t="str">
            <v>仁</v>
          </cell>
        </row>
        <row r="87">
          <cell r="D87" t="str">
            <v>張家宜</v>
          </cell>
          <cell r="E87" t="str">
            <v>聯</v>
          </cell>
          <cell r="I87" t="str">
            <v>fcic@mail.tku.edu.tw</v>
          </cell>
          <cell r="K87" t="str">
            <v>Y</v>
          </cell>
          <cell r="L87" t="str">
            <v>02-8773-2930; 02-2740-2859</v>
          </cell>
          <cell r="M87" t="str">
            <v>02-2621-5656 x 2292</v>
          </cell>
          <cell r="N87" t="str">
            <v>0912557559</v>
          </cell>
          <cell r="P87" t="str">
            <v>台北市</v>
          </cell>
          <cell r="S87" t="str">
            <v>ROC</v>
          </cell>
          <cell r="U87">
            <v>69</v>
          </cell>
          <cell r="V87" t="str">
            <v>復興</v>
          </cell>
          <cell r="W87" t="str">
            <v>孝</v>
          </cell>
          <cell r="X87">
            <v>12219</v>
          </cell>
          <cell r="Y87">
            <v>72</v>
          </cell>
          <cell r="Z87" t="str">
            <v>復興</v>
          </cell>
          <cell r="AA87" t="str">
            <v>愛</v>
          </cell>
          <cell r="AB87">
            <v>2332</v>
          </cell>
          <cell r="AC87">
            <v>75</v>
          </cell>
          <cell r="AD87" t="str">
            <v>北一女</v>
          </cell>
          <cell r="AE87" t="str">
            <v>信</v>
          </cell>
          <cell r="AF87">
            <v>516</v>
          </cell>
          <cell r="AG87">
            <v>79</v>
          </cell>
          <cell r="AH87" t="str">
            <v>政大</v>
          </cell>
          <cell r="AI87" t="str">
            <v>經濟</v>
          </cell>
          <cell r="AL87" t="str">
            <v>張</v>
          </cell>
          <cell r="AO87" t="str">
            <v>R</v>
          </cell>
          <cell r="AP87" t="str">
            <v>M</v>
          </cell>
          <cell r="AS87" t="str">
            <v>愛</v>
          </cell>
          <cell r="AT87" t="str">
            <v>愛</v>
          </cell>
          <cell r="AU87" t="str">
            <v>孝</v>
          </cell>
          <cell r="AV87" t="str">
            <v>愛</v>
          </cell>
          <cell r="AW87" t="str">
            <v>愛</v>
          </cell>
          <cell r="AX87" t="str">
            <v>愛</v>
          </cell>
        </row>
        <row r="88">
          <cell r="D88" t="str">
            <v>張恩碩(張不凡)</v>
          </cell>
          <cell r="G88" t="str">
            <v>Chang</v>
          </cell>
          <cell r="H88" t="str">
            <v>Enshou</v>
          </cell>
          <cell r="I88" t="str">
            <v>xiang_shan221@yahoo.com.tw</v>
          </cell>
          <cell r="K88" t="str">
            <v>Y</v>
          </cell>
          <cell r="M88" t="str">
            <v>02-2722-1770</v>
          </cell>
          <cell r="N88" t="str">
            <v>0935184919</v>
          </cell>
          <cell r="P88" t="str">
            <v>台北市</v>
          </cell>
          <cell r="S88" t="str">
            <v>ROC</v>
          </cell>
          <cell r="T88" t="str">
            <v>enshou.a4510@msa.hinet.net(x); enshou4510@xuite.net</v>
          </cell>
          <cell r="U88">
            <v>69</v>
          </cell>
          <cell r="V88" t="str">
            <v>復興</v>
          </cell>
          <cell r="W88" t="str">
            <v>孝</v>
          </cell>
          <cell r="X88">
            <v>12204</v>
          </cell>
          <cell r="Y88">
            <v>72</v>
          </cell>
          <cell r="Z88" t="str">
            <v>再興</v>
          </cell>
          <cell r="AA88" t="str">
            <v>愛</v>
          </cell>
          <cell r="AB88">
            <v>8405</v>
          </cell>
          <cell r="AC88">
            <v>75</v>
          </cell>
          <cell r="AD88" t="str">
            <v>再興</v>
          </cell>
          <cell r="AE88" t="str">
            <v>勤</v>
          </cell>
          <cell r="AF88">
            <v>3342</v>
          </cell>
          <cell r="AG88">
            <v>80</v>
          </cell>
          <cell r="AH88" t="str">
            <v>北醫</v>
          </cell>
          <cell r="AI88" t="str">
            <v>牙醫</v>
          </cell>
          <cell r="AK88" t="str">
            <v>林秀純</v>
          </cell>
          <cell r="AL88" t="str">
            <v>張</v>
          </cell>
          <cell r="AO88" t="str">
            <v>R</v>
          </cell>
          <cell r="AS88" t="str">
            <v>仁</v>
          </cell>
          <cell r="AT88" t="str">
            <v>仁</v>
          </cell>
          <cell r="AU88" t="str">
            <v>孝</v>
          </cell>
        </row>
        <row r="89">
          <cell r="D89" t="str">
            <v>張振遠</v>
          </cell>
          <cell r="G89" t="str">
            <v>Chang</v>
          </cell>
          <cell r="I89" t="str">
            <v>chang.jenn.yuan@seed.net.tw</v>
          </cell>
          <cell r="J89" t="str">
            <v>bad</v>
          </cell>
          <cell r="K89" t="str">
            <v>Y</v>
          </cell>
          <cell r="L89" t="str">
            <v>07-716-2265</v>
          </cell>
          <cell r="M89" t="str">
            <v>07-716-2265</v>
          </cell>
          <cell r="N89" t="str">
            <v>0937564703</v>
          </cell>
          <cell r="P89" t="str">
            <v>高雄</v>
          </cell>
          <cell r="S89" t="str">
            <v>ROC</v>
          </cell>
          <cell r="U89">
            <v>68</v>
          </cell>
          <cell r="V89" t="str">
            <v>復興</v>
          </cell>
          <cell r="W89" t="str">
            <v>孝</v>
          </cell>
          <cell r="X89">
            <v>11216</v>
          </cell>
          <cell r="Y89">
            <v>72</v>
          </cell>
          <cell r="Z89" t="str">
            <v>復興</v>
          </cell>
          <cell r="AA89" t="str">
            <v>仁</v>
          </cell>
          <cell r="AB89">
            <v>2506</v>
          </cell>
          <cell r="AC89">
            <v>75</v>
          </cell>
          <cell r="AG89">
            <v>79</v>
          </cell>
          <cell r="AL89" t="str">
            <v>張</v>
          </cell>
          <cell r="AV89" t="str">
            <v>望</v>
          </cell>
          <cell r="AX89" t="str">
            <v>仁</v>
          </cell>
        </row>
        <row r="90">
          <cell r="D90" t="str">
            <v>張振澤</v>
          </cell>
          <cell r="H90" t="str">
            <v>George</v>
          </cell>
          <cell r="I90" t="str">
            <v>bmw7663@yahoo.com.tw</v>
          </cell>
          <cell r="K90" t="str">
            <v>Y</v>
          </cell>
          <cell r="M90" t="str">
            <v>02-2951-2691</v>
          </cell>
          <cell r="N90" t="str">
            <v>0910688854</v>
          </cell>
          <cell r="O90" t="str">
            <v>http://blog.udn.com/giveman/3650250</v>
          </cell>
          <cell r="P90" t="str">
            <v>台北市</v>
          </cell>
          <cell r="S90" t="str">
            <v>ROC</v>
          </cell>
          <cell r="T90" t="str">
            <v>http://www.facebook.com/george.game   george.game@msa.hinet.net(x)</v>
          </cell>
          <cell r="U90">
            <v>69</v>
          </cell>
          <cell r="V90" t="str">
            <v>復興</v>
          </cell>
          <cell r="W90" t="str">
            <v>義</v>
          </cell>
          <cell r="X90">
            <v>12607</v>
          </cell>
          <cell r="Y90">
            <v>73</v>
          </cell>
          <cell r="Z90" t="str">
            <v>仁愛</v>
          </cell>
          <cell r="AC90">
            <v>76</v>
          </cell>
          <cell r="AG90">
            <v>80</v>
          </cell>
          <cell r="AH90" t="str">
            <v>東南技術</v>
          </cell>
          <cell r="AI90" t="str">
            <v>機械</v>
          </cell>
          <cell r="AK90" t="str">
            <v>文化大學推廣教育部講師   政大企研所33期</v>
          </cell>
          <cell r="AL90" t="str">
            <v>張</v>
          </cell>
          <cell r="AO90" t="str">
            <v>R</v>
          </cell>
          <cell r="AS90" t="str">
            <v>忠</v>
          </cell>
          <cell r="AT90" t="str">
            <v>忠</v>
          </cell>
          <cell r="AU90" t="str">
            <v>義</v>
          </cell>
          <cell r="AY90" t="str">
            <v>Line</v>
          </cell>
        </row>
        <row r="91">
          <cell r="D91" t="str">
            <v>張晶潔</v>
          </cell>
          <cell r="G91" t="str">
            <v>Chen</v>
          </cell>
          <cell r="H91" t="str">
            <v>Ginger</v>
          </cell>
          <cell r="I91" t="str">
            <v>gingerc_chen@yahoo.com</v>
          </cell>
          <cell r="K91" t="str">
            <v>Y</v>
          </cell>
          <cell r="L91" t="str">
            <v>908-754-6728</v>
          </cell>
          <cell r="M91" t="str">
            <v>732-392-5509</v>
          </cell>
          <cell r="O91" t="str">
            <v>9 Quaker St.</v>
          </cell>
          <cell r="P91" t="str">
            <v>Edison</v>
          </cell>
          <cell r="Q91" t="str">
            <v>NJ </v>
          </cell>
          <cell r="R91" t="str">
            <v>08820</v>
          </cell>
          <cell r="S91" t="str">
            <v>USA</v>
          </cell>
          <cell r="T91" t="str">
            <v>gcchang@att.com</v>
          </cell>
          <cell r="U91">
            <v>69</v>
          </cell>
          <cell r="V91" t="str">
            <v>復興</v>
          </cell>
          <cell r="W91" t="str">
            <v>仁</v>
          </cell>
          <cell r="X91">
            <v>12337</v>
          </cell>
          <cell r="Y91">
            <v>72</v>
          </cell>
          <cell r="Z91" t="str">
            <v>復興</v>
          </cell>
          <cell r="AA91" t="str">
            <v>智</v>
          </cell>
          <cell r="AB91">
            <v>2448</v>
          </cell>
          <cell r="AC91">
            <v>75</v>
          </cell>
          <cell r="AD91" t="str">
            <v>中山</v>
          </cell>
          <cell r="AE91" t="str">
            <v>慧</v>
          </cell>
          <cell r="AF91">
            <v>2023</v>
          </cell>
          <cell r="AG91">
            <v>80</v>
          </cell>
          <cell r="AH91" t="str">
            <v>台大夜</v>
          </cell>
          <cell r="AI91" t="str">
            <v>商學</v>
          </cell>
          <cell r="AJ91">
            <v>647362</v>
          </cell>
          <cell r="AK91" t="str">
            <v>陳康傑</v>
          </cell>
          <cell r="AL91" t="str">
            <v>張</v>
          </cell>
          <cell r="AO91" t="str">
            <v>R</v>
          </cell>
          <cell r="AS91" t="str">
            <v>仁</v>
          </cell>
          <cell r="AT91" t="str">
            <v>仁</v>
          </cell>
          <cell r="AU91" t="str">
            <v>仁</v>
          </cell>
          <cell r="AV91" t="str">
            <v>智</v>
          </cell>
          <cell r="AW91" t="str">
            <v>智</v>
          </cell>
          <cell r="AX91" t="str">
            <v>智</v>
          </cell>
          <cell r="AY91" t="str">
            <v>Line</v>
          </cell>
        </row>
        <row r="92">
          <cell r="D92" t="str">
            <v>張聖得</v>
          </cell>
          <cell r="G92" t="str">
            <v>Chang</v>
          </cell>
          <cell r="H92" t="str">
            <v>David</v>
          </cell>
          <cell r="I92" t="str">
            <v>eqvp2007@gmail.com</v>
          </cell>
          <cell r="K92" t="str">
            <v>Y</v>
          </cell>
          <cell r="L92" t="str">
            <v>714-202-5564</v>
          </cell>
          <cell r="M92" t="str">
            <v>714-535-7711 x  218</v>
          </cell>
          <cell r="N92" t="str">
            <v>714-535-8616 (F)</v>
          </cell>
          <cell r="P92" t="str">
            <v>City of Orange</v>
          </cell>
          <cell r="Q92" t="str">
            <v>CA</v>
          </cell>
          <cell r="S92" t="str">
            <v>USA</v>
          </cell>
          <cell r="T92" t="str">
            <v>dchang@gswater.com; wqe001@yahoo.com</v>
          </cell>
          <cell r="U92">
            <v>69</v>
          </cell>
          <cell r="V92" t="str">
            <v>復興</v>
          </cell>
          <cell r="W92" t="str">
            <v>愛</v>
          </cell>
          <cell r="X92">
            <v>12403</v>
          </cell>
          <cell r="Y92">
            <v>72</v>
          </cell>
          <cell r="Z92" t="str">
            <v>再興</v>
          </cell>
          <cell r="AA92" t="str">
            <v>愛</v>
          </cell>
          <cell r="AB92">
            <v>8431</v>
          </cell>
          <cell r="AC92">
            <v>75</v>
          </cell>
          <cell r="AD92" t="str">
            <v>再興</v>
          </cell>
          <cell r="AE92" t="str">
            <v>勤</v>
          </cell>
          <cell r="AF92">
            <v>3328</v>
          </cell>
          <cell r="AG92">
            <v>79</v>
          </cell>
          <cell r="AH92" t="str">
            <v>台大</v>
          </cell>
          <cell r="AI92" t="str">
            <v>土木</v>
          </cell>
          <cell r="AJ92">
            <v>645110</v>
          </cell>
          <cell r="AK92" t="str">
            <v>簡秀齡; 張玉欣、張玉函；Vice President of Environmental Quality, Golden State Water Company</v>
          </cell>
          <cell r="AL92" t="str">
            <v>張</v>
          </cell>
          <cell r="AN92" t="str">
            <v>南加</v>
          </cell>
          <cell r="AO92" t="str">
            <v>R2</v>
          </cell>
          <cell r="AP92" t="str">
            <v>R</v>
          </cell>
          <cell r="AS92" t="str">
            <v>忠</v>
          </cell>
          <cell r="AT92" t="str">
            <v>忠</v>
          </cell>
          <cell r="AU92" t="str">
            <v>愛</v>
          </cell>
        </row>
        <row r="93">
          <cell r="D93" t="str">
            <v>張瑪龍</v>
          </cell>
          <cell r="G93" t="str">
            <v>Chang</v>
          </cell>
          <cell r="H93" t="str">
            <v>Malone</v>
          </cell>
          <cell r="I93" t="str">
            <v>malone1957@gmail.com</v>
          </cell>
          <cell r="K93" t="str">
            <v>Y</v>
          </cell>
          <cell r="M93" t="str">
            <v>07-315-2006</v>
          </cell>
          <cell r="N93" t="str">
            <v>0910038561</v>
          </cell>
          <cell r="S93" t="str">
            <v>ROC</v>
          </cell>
          <cell r="U93">
            <v>69</v>
          </cell>
          <cell r="V93" t="str">
            <v>復興</v>
          </cell>
          <cell r="W93" t="str">
            <v>義</v>
          </cell>
          <cell r="X93">
            <v>12621</v>
          </cell>
          <cell r="Y93">
            <v>72</v>
          </cell>
          <cell r="Z93" t="str">
            <v>大華</v>
          </cell>
          <cell r="AA93" t="str">
            <v>仁</v>
          </cell>
          <cell r="AB93">
            <v>8128</v>
          </cell>
          <cell r="AC93">
            <v>75</v>
          </cell>
          <cell r="AD93" t="str">
            <v>附中</v>
          </cell>
          <cell r="AE93">
            <v>301</v>
          </cell>
          <cell r="AF93">
            <v>30112</v>
          </cell>
          <cell r="AG93">
            <v>79</v>
          </cell>
          <cell r="AH93" t="str">
            <v>成大</v>
          </cell>
          <cell r="AI93" t="str">
            <v>建築</v>
          </cell>
          <cell r="AL93" t="str">
            <v>張</v>
          </cell>
          <cell r="AO93" t="str">
            <v>R</v>
          </cell>
          <cell r="AS93" t="str">
            <v>愛</v>
          </cell>
          <cell r="AT93" t="str">
            <v>愛</v>
          </cell>
          <cell r="AU93" t="str">
            <v>義</v>
          </cell>
          <cell r="AY93" t="str">
            <v>Line</v>
          </cell>
        </row>
        <row r="94">
          <cell r="D94" t="str">
            <v>張憶里</v>
          </cell>
          <cell r="E94" t="str">
            <v>聯</v>
          </cell>
          <cell r="G94" t="str">
            <v>Chang</v>
          </cell>
          <cell r="H94" t="str">
            <v>Ellis</v>
          </cell>
          <cell r="I94" t="str">
            <v>ellischang@comcast.net</v>
          </cell>
          <cell r="K94" t="str">
            <v>Y</v>
          </cell>
          <cell r="L94" t="str">
            <v>408-872-2020</v>
          </cell>
          <cell r="N94" t="str">
            <v>408-807-5994</v>
          </cell>
          <cell r="P94" t="str">
            <v>Saratoga</v>
          </cell>
          <cell r="Q94" t="str">
            <v>CA</v>
          </cell>
          <cell r="S94" t="str">
            <v>USA</v>
          </cell>
          <cell r="T94" t="str">
            <v>ellis.chang@kla-tencor.com</v>
          </cell>
          <cell r="U94">
            <v>69</v>
          </cell>
          <cell r="V94" t="str">
            <v>復興</v>
          </cell>
          <cell r="W94" t="str">
            <v>仁</v>
          </cell>
          <cell r="X94">
            <v>12303</v>
          </cell>
          <cell r="Y94">
            <v>72</v>
          </cell>
          <cell r="Z94" t="str">
            <v>復興</v>
          </cell>
          <cell r="AA94" t="str">
            <v>信</v>
          </cell>
          <cell r="AB94">
            <v>2118</v>
          </cell>
          <cell r="AC94">
            <v>75</v>
          </cell>
          <cell r="AD94" t="str">
            <v>建中</v>
          </cell>
          <cell r="AE94">
            <v>22</v>
          </cell>
          <cell r="AF94">
            <v>2256</v>
          </cell>
          <cell r="AG94">
            <v>79</v>
          </cell>
          <cell r="AH94" t="str">
            <v>台大</v>
          </cell>
          <cell r="AI94" t="str">
            <v>電機</v>
          </cell>
          <cell r="AJ94">
            <v>645371</v>
          </cell>
          <cell r="AK94" t="str">
            <v>孫淑真(70/73復興); 張寬立、張寬文;KLA-Tencor (SC equipment company) Devision Management退休</v>
          </cell>
          <cell r="AL94" t="str">
            <v>張</v>
          </cell>
          <cell r="AN94" t="str">
            <v>北加</v>
          </cell>
          <cell r="AO94" t="str">
            <v>R2</v>
          </cell>
          <cell r="AP94" t="str">
            <v>R</v>
          </cell>
          <cell r="AS94" t="str">
            <v>愛</v>
          </cell>
          <cell r="AT94" t="str">
            <v>愛</v>
          </cell>
          <cell r="AU94" t="str">
            <v>仁</v>
          </cell>
          <cell r="AV94" t="str">
            <v>望</v>
          </cell>
          <cell r="AW94" t="str">
            <v>信</v>
          </cell>
          <cell r="AX94" t="str">
            <v>信</v>
          </cell>
          <cell r="AY94" t="str">
            <v>Line</v>
          </cell>
        </row>
        <row r="95">
          <cell r="D95" t="str">
            <v>陳　台</v>
          </cell>
          <cell r="G95" t="str">
            <v>Ma</v>
          </cell>
          <cell r="H95" t="str">
            <v>Amy</v>
          </cell>
          <cell r="I95" t="str">
            <v>amyma5@gmail.com</v>
          </cell>
          <cell r="K95" t="str">
            <v>Y</v>
          </cell>
          <cell r="L95" t="str">
            <v>408-720-1188</v>
          </cell>
          <cell r="N95" t="str">
            <v>408-391-5258</v>
          </cell>
          <cell r="O95" t="str">
            <v>10307 Vista Knoll Blvd.</v>
          </cell>
          <cell r="P95" t="str">
            <v>Cupertino</v>
          </cell>
          <cell r="Q95" t="str">
            <v>CA</v>
          </cell>
          <cell r="R95">
            <v>95014</v>
          </cell>
          <cell r="S95" t="str">
            <v>USA</v>
          </cell>
          <cell r="T95" t="str">
            <v>amytcma@yahoo.com</v>
          </cell>
          <cell r="U95">
            <v>69</v>
          </cell>
          <cell r="V95" t="str">
            <v>復興</v>
          </cell>
          <cell r="W95" t="str">
            <v>愛</v>
          </cell>
          <cell r="X95">
            <v>12435</v>
          </cell>
          <cell r="Y95">
            <v>72</v>
          </cell>
          <cell r="Z95" t="str">
            <v>復興</v>
          </cell>
          <cell r="AA95" t="str">
            <v>智</v>
          </cell>
          <cell r="AB95">
            <v>2439</v>
          </cell>
          <cell r="AC95">
            <v>75</v>
          </cell>
          <cell r="AD95" t="str">
            <v>中山</v>
          </cell>
          <cell r="AE95" t="str">
            <v>和</v>
          </cell>
          <cell r="AF95">
            <v>907</v>
          </cell>
          <cell r="AG95">
            <v>79</v>
          </cell>
          <cell r="AK95" t="str">
            <v>馬陽明; 馬美華、馬嘉華</v>
          </cell>
          <cell r="AL95" t="str">
            <v>陳</v>
          </cell>
          <cell r="AM95" t="str">
            <v>v</v>
          </cell>
          <cell r="AN95" t="str">
            <v>北加</v>
          </cell>
          <cell r="AO95" t="str">
            <v>R2</v>
          </cell>
          <cell r="AP95" t="str">
            <v>R</v>
          </cell>
          <cell r="AQ95">
            <v>2</v>
          </cell>
          <cell r="AS95" t="str">
            <v>忠</v>
          </cell>
          <cell r="AT95" t="str">
            <v>忠</v>
          </cell>
          <cell r="AU95" t="str">
            <v>愛</v>
          </cell>
          <cell r="AV95" t="str">
            <v>智</v>
          </cell>
          <cell r="AW95" t="str">
            <v>智</v>
          </cell>
          <cell r="AX95" t="str">
            <v>智</v>
          </cell>
          <cell r="AY95" t="str">
            <v>Line</v>
          </cell>
        </row>
        <row r="96">
          <cell r="D96" t="str">
            <v>陳　亮</v>
          </cell>
          <cell r="G96" t="str">
            <v>Chen</v>
          </cell>
          <cell r="H96" t="str">
            <v>Emil</v>
          </cell>
          <cell r="I96" t="str">
            <v>emilch@gmail.com</v>
          </cell>
          <cell r="K96" t="str">
            <v>Y</v>
          </cell>
          <cell r="L96" t="str">
            <v>和蔡衍明是板橋高中同班同學</v>
          </cell>
          <cell r="M96" t="str">
            <v>02-6636-0266</v>
          </cell>
          <cell r="N96" t="str">
            <v>0935222988; 86-13816805811</v>
          </cell>
          <cell r="O96" t="str">
            <v>0958543987</v>
          </cell>
          <cell r="P96" t="str">
            <v>台北市</v>
          </cell>
          <cell r="S96" t="str">
            <v>ROC</v>
          </cell>
          <cell r="T96" t="str">
            <v>emilch@ms1.hinet.net</v>
          </cell>
          <cell r="U96">
            <v>69</v>
          </cell>
          <cell r="V96" t="str">
            <v>復興</v>
          </cell>
          <cell r="W96" t="str">
            <v>孝</v>
          </cell>
          <cell r="X96">
            <v>12226</v>
          </cell>
          <cell r="Y96">
            <v>72</v>
          </cell>
          <cell r="Z96" t="str">
            <v>大華</v>
          </cell>
          <cell r="AA96" t="str">
            <v>信</v>
          </cell>
          <cell r="AB96">
            <v>8554</v>
          </cell>
          <cell r="AC96">
            <v>75</v>
          </cell>
          <cell r="AD96" t="str">
            <v>辭修,板中,強恕</v>
          </cell>
          <cell r="AE96" t="str">
            <v>NA</v>
          </cell>
          <cell r="AG96">
            <v>79</v>
          </cell>
          <cell r="AH96" t="str">
            <v>輔大</v>
          </cell>
          <cell r="AI96" t="str">
            <v>英文</v>
          </cell>
          <cell r="AK96" t="str">
            <v>王惠貞; 陳芃、陳艾；紐約市大；Peak Capital Holdings Inc.</v>
          </cell>
          <cell r="AL96" t="str">
            <v>陳</v>
          </cell>
          <cell r="AO96" t="str">
            <v>R</v>
          </cell>
          <cell r="AS96" t="str">
            <v>愛</v>
          </cell>
          <cell r="AT96" t="str">
            <v>愛</v>
          </cell>
          <cell r="AU96" t="str">
            <v>孝</v>
          </cell>
          <cell r="AY96" t="str">
            <v>Line</v>
          </cell>
        </row>
        <row r="97">
          <cell r="D97" t="str">
            <v>陳　浩</v>
          </cell>
          <cell r="G97" t="str">
            <v>Chen</v>
          </cell>
          <cell r="H97" t="str">
            <v>Howard</v>
          </cell>
          <cell r="I97" t="str">
            <v>645315@gmail.com</v>
          </cell>
          <cell r="K97" t="str">
            <v>Y</v>
          </cell>
          <cell r="L97" t="str">
            <v>914-962-6528</v>
          </cell>
          <cell r="M97" t="str">
            <v>914-945-1385</v>
          </cell>
          <cell r="N97" t="str">
            <v>02-2781-6678</v>
          </cell>
          <cell r="O97" t="str">
            <v>2710 Evergreen Street</v>
          </cell>
          <cell r="P97" t="str">
            <v>Yorktown Heights</v>
          </cell>
          <cell r="Q97" t="str">
            <v>NY </v>
          </cell>
          <cell r="R97">
            <v>10598</v>
          </cell>
          <cell r="S97" t="str">
            <v>USA</v>
          </cell>
          <cell r="T97" t="str">
            <v>haowei@us.ibm.com; howardchen@yahoo.com</v>
          </cell>
          <cell r="U97">
            <v>69</v>
          </cell>
          <cell r="V97" t="str">
            <v>復興</v>
          </cell>
          <cell r="W97" t="str">
            <v>信</v>
          </cell>
          <cell r="X97">
            <v>12527</v>
          </cell>
          <cell r="Y97">
            <v>72</v>
          </cell>
          <cell r="Z97" t="str">
            <v>再興</v>
          </cell>
          <cell r="AA97" t="str">
            <v>信</v>
          </cell>
          <cell r="AB97">
            <v>8514</v>
          </cell>
          <cell r="AC97">
            <v>75</v>
          </cell>
          <cell r="AD97" t="str">
            <v>再興</v>
          </cell>
          <cell r="AE97" t="str">
            <v>愛</v>
          </cell>
          <cell r="AF97">
            <v>3213</v>
          </cell>
          <cell r="AG97">
            <v>79</v>
          </cell>
          <cell r="AH97" t="str">
            <v>台大</v>
          </cell>
          <cell r="AI97" t="str">
            <v>電機</v>
          </cell>
          <cell r="AJ97">
            <v>645315</v>
          </cell>
          <cell r="AK97" t="str">
            <v>呂偉芸; 陳天立、陳天慧; CAD Layout, IBM, Yorktown</v>
          </cell>
          <cell r="AL97" t="str">
            <v>陳</v>
          </cell>
          <cell r="AN97" t="str">
            <v>Yorktown Heights, NY </v>
          </cell>
          <cell r="AO97" t="str">
            <v>R</v>
          </cell>
          <cell r="AS97" t="str">
            <v>信</v>
          </cell>
          <cell r="AT97" t="str">
            <v>信</v>
          </cell>
          <cell r="AU97" t="str">
            <v>信</v>
          </cell>
        </row>
        <row r="98">
          <cell r="D98" t="str">
            <v>陳力欣</v>
          </cell>
          <cell r="G98" t="str">
            <v>Chen</v>
          </cell>
          <cell r="I98" t="str">
            <v>chen4678@gmail.com</v>
          </cell>
          <cell r="K98" t="str">
            <v>Y</v>
          </cell>
          <cell r="L98" t="str">
            <v>04-2327-1796; 02-2700-0933; 02-2709-4806(x)</v>
          </cell>
          <cell r="M98" t="str">
            <v>04-2475-3131</v>
          </cell>
          <cell r="N98" t="str">
            <v>0936963606</v>
          </cell>
          <cell r="P98" t="str">
            <v>台中市</v>
          </cell>
          <cell r="S98" t="str">
            <v>ROC</v>
          </cell>
          <cell r="T98" t="str">
            <v>chen4678@yahoo.com.tw; solar01.system@gmail.com</v>
          </cell>
          <cell r="U98">
            <v>69</v>
          </cell>
          <cell r="V98" t="str">
            <v>女師附小</v>
          </cell>
          <cell r="W98" t="str">
            <v>義</v>
          </cell>
          <cell r="X98">
            <v>270214</v>
          </cell>
          <cell r="Y98">
            <v>72</v>
          </cell>
          <cell r="Z98" t="str">
            <v>復興</v>
          </cell>
          <cell r="AA98" t="str">
            <v>信</v>
          </cell>
          <cell r="AB98">
            <v>2152</v>
          </cell>
          <cell r="AC98">
            <v>75</v>
          </cell>
          <cell r="AD98" t="str">
            <v>建中</v>
          </cell>
          <cell r="AE98">
            <v>14</v>
          </cell>
          <cell r="AF98">
            <v>1409</v>
          </cell>
          <cell r="AG98">
            <v>80</v>
          </cell>
          <cell r="AH98" t="str">
            <v>成大</v>
          </cell>
          <cell r="AI98" t="str">
            <v>土木</v>
          </cell>
          <cell r="AJ98">
            <v>0</v>
          </cell>
          <cell r="AL98" t="str">
            <v>陳</v>
          </cell>
          <cell r="AO98" t="str">
            <v>R</v>
          </cell>
          <cell r="AV98" t="str">
            <v>信</v>
          </cell>
          <cell r="AW98" t="str">
            <v>信</v>
          </cell>
          <cell r="AX98" t="str">
            <v>信</v>
          </cell>
          <cell r="AY98" t="str">
            <v>Line</v>
          </cell>
        </row>
        <row r="99">
          <cell r="D99" t="str">
            <v>陳作範</v>
          </cell>
          <cell r="G99" t="str">
            <v>Chen</v>
          </cell>
          <cell r="H99" t="str">
            <v>Cooky</v>
          </cell>
          <cell r="I99" t="str">
            <v>cooky.chen@mac.com</v>
          </cell>
          <cell r="K99" t="str">
            <v>Y</v>
          </cell>
          <cell r="L99" t="str">
            <v>02-8972-5833(x)</v>
          </cell>
          <cell r="M99" t="str">
            <v>02-2793-1962; 02-2794-2086 x 1801(x)</v>
          </cell>
          <cell r="N99" t="str">
            <v>0910267687; 0932148163(x)</v>
          </cell>
          <cell r="P99" t="str">
            <v>台北市</v>
          </cell>
          <cell r="S99" t="str">
            <v>ROC</v>
          </cell>
          <cell r="T99" t="str">
            <v>chofan@ms8.hinet.net(x)</v>
          </cell>
          <cell r="U99">
            <v>69</v>
          </cell>
          <cell r="V99" t="str">
            <v>復興</v>
          </cell>
          <cell r="W99" t="str">
            <v>信</v>
          </cell>
          <cell r="X99">
            <v>12524</v>
          </cell>
          <cell r="Y99">
            <v>72</v>
          </cell>
          <cell r="Z99" t="str">
            <v>復興</v>
          </cell>
          <cell r="AA99" t="str">
            <v>信</v>
          </cell>
          <cell r="AB99">
            <v>2119</v>
          </cell>
          <cell r="AC99">
            <v>75</v>
          </cell>
          <cell r="AD99" t="str">
            <v>建中</v>
          </cell>
          <cell r="AE99">
            <v>10</v>
          </cell>
          <cell r="AF99">
            <v>1034</v>
          </cell>
          <cell r="AG99">
            <v>81</v>
          </cell>
          <cell r="AH99" t="str">
            <v>台大</v>
          </cell>
          <cell r="AI99" t="str">
            <v>獸醫</v>
          </cell>
          <cell r="AJ99">
            <v>656910</v>
          </cell>
          <cell r="AK99" t="str">
            <v>張新梅; 陳名軒、陳名倫;凌越生醫(股)</v>
          </cell>
          <cell r="AL99" t="str">
            <v>陳</v>
          </cell>
          <cell r="AO99" t="str">
            <v>R</v>
          </cell>
          <cell r="AP99" t="str">
            <v>R</v>
          </cell>
          <cell r="AS99" t="str">
            <v>信</v>
          </cell>
          <cell r="AT99" t="str">
            <v>信</v>
          </cell>
          <cell r="AU99" t="str">
            <v>信</v>
          </cell>
          <cell r="AV99" t="str">
            <v>望</v>
          </cell>
          <cell r="AW99" t="str">
            <v>信</v>
          </cell>
          <cell r="AX99" t="str">
            <v>信</v>
          </cell>
          <cell r="AY99" t="str">
            <v>Line</v>
          </cell>
        </row>
        <row r="100">
          <cell r="D100" t="str">
            <v>陳宜民</v>
          </cell>
          <cell r="G100" t="str">
            <v>Chen</v>
          </cell>
          <cell r="H100" t="str">
            <v>Arthur Yi Ming</v>
          </cell>
          <cell r="I100" t="str">
            <v>arthur@ym.edu.tw</v>
          </cell>
          <cell r="K100" t="str">
            <v>Y</v>
          </cell>
          <cell r="L100" t="str">
            <v>02-2831-1547</v>
          </cell>
          <cell r="M100" t="str">
            <v>02-2826-7193</v>
          </cell>
          <cell r="N100" t="str">
            <v>0921600610</v>
          </cell>
          <cell r="O100" t="str">
            <v>21, Chung-Cheng Rd, Sec 1, Ln 16, Alley 14</v>
          </cell>
          <cell r="P100" t="str">
            <v>台北市</v>
          </cell>
          <cell r="R100">
            <v>112</v>
          </cell>
          <cell r="S100" t="str">
            <v>ROC</v>
          </cell>
          <cell r="T100" t="str">
            <v>arthur@kmu.edu.tw</v>
          </cell>
          <cell r="U100">
            <v>69</v>
          </cell>
          <cell r="V100" t="str">
            <v>復興</v>
          </cell>
          <cell r="W100" t="str">
            <v>義</v>
          </cell>
          <cell r="X100">
            <v>12601</v>
          </cell>
          <cell r="Y100">
            <v>72</v>
          </cell>
          <cell r="Z100" t="str">
            <v>再興</v>
          </cell>
          <cell r="AA100" t="str">
            <v>信</v>
          </cell>
          <cell r="AB100">
            <v>8534</v>
          </cell>
          <cell r="AC100">
            <v>75</v>
          </cell>
          <cell r="AD100" t="str">
            <v>再興</v>
          </cell>
          <cell r="AE100" t="str">
            <v>勤</v>
          </cell>
          <cell r="AF100">
            <v>3346</v>
          </cell>
          <cell r="AG100">
            <v>82</v>
          </cell>
          <cell r="AH100" t="str">
            <v>陽明</v>
          </cell>
          <cell r="AI100" t="str">
            <v>醫學</v>
          </cell>
          <cell r="AK100" t="str">
            <v>弟弟陳宜人(1984陽明醫學); 陽明大學教授、高雄醫學大學副校長</v>
          </cell>
          <cell r="AL100" t="str">
            <v>陳</v>
          </cell>
          <cell r="AO100" t="str">
            <v>R</v>
          </cell>
          <cell r="AU100" t="str">
            <v>義</v>
          </cell>
        </row>
        <row r="101">
          <cell r="D101" t="str">
            <v>陳景宗</v>
          </cell>
          <cell r="G101" t="str">
            <v>Chen</v>
          </cell>
          <cell r="H101" t="str">
            <v>Jin-Chung</v>
          </cell>
          <cell r="I101" t="str">
            <v>Jinchen@mail.cgu.edu.tw</v>
          </cell>
          <cell r="K101" t="str">
            <v>Y</v>
          </cell>
          <cell r="L101" t="str">
            <v>03-328-9328</v>
          </cell>
          <cell r="M101" t="str">
            <v>03-211-8800 x 5282</v>
          </cell>
          <cell r="N101" t="str">
            <v>0937821542</v>
          </cell>
          <cell r="P101" t="str">
            <v>桃園</v>
          </cell>
          <cell r="S101" t="str">
            <v>ROC</v>
          </cell>
          <cell r="U101">
            <v>69</v>
          </cell>
          <cell r="V101" t="str">
            <v>復興</v>
          </cell>
          <cell r="W101" t="str">
            <v>信</v>
          </cell>
          <cell r="X101">
            <v>12512</v>
          </cell>
          <cell r="Y101">
            <v>72</v>
          </cell>
          <cell r="Z101" t="str">
            <v>大華</v>
          </cell>
          <cell r="AA101" t="str">
            <v>義</v>
          </cell>
          <cell r="AB101">
            <v>8210</v>
          </cell>
          <cell r="AC101">
            <v>75</v>
          </cell>
          <cell r="AD101" t="str">
            <v>建中</v>
          </cell>
          <cell r="AE101">
            <v>9</v>
          </cell>
          <cell r="AF101">
            <v>943</v>
          </cell>
          <cell r="AG101">
            <v>79</v>
          </cell>
          <cell r="AH101" t="str">
            <v>台大</v>
          </cell>
          <cell r="AI101" t="str">
            <v>動物</v>
          </cell>
          <cell r="AJ101">
            <v>642505</v>
          </cell>
          <cell r="AK101" t="str">
            <v>朱琪娜; 陳嘉傑(媳婦陳欣瑜、Emilia)、陳嘉倫</v>
          </cell>
          <cell r="AL101" t="str">
            <v>陳</v>
          </cell>
          <cell r="AO101" t="str">
            <v>R</v>
          </cell>
          <cell r="AS101" t="str">
            <v>孝</v>
          </cell>
          <cell r="AT101" t="str">
            <v>孝</v>
          </cell>
          <cell r="AU101" t="str">
            <v>信</v>
          </cell>
          <cell r="AY101" t="str">
            <v>Line</v>
          </cell>
        </row>
        <row r="102">
          <cell r="D102" t="str">
            <v>陳萍遠</v>
          </cell>
          <cell r="G102" t="str">
            <v>Ackerman</v>
          </cell>
          <cell r="H102" t="str">
            <v>Patty Ping-Yuan</v>
          </cell>
          <cell r="I102" t="str">
            <v>PPA19522@gmail.com </v>
          </cell>
          <cell r="K102" t="str">
            <v>Y</v>
          </cell>
          <cell r="L102" t="str">
            <v>310-370-7914</v>
          </cell>
          <cell r="P102" t="str">
            <v>Torrance</v>
          </cell>
          <cell r="Q102" t="str">
            <v>CA</v>
          </cell>
          <cell r="S102" t="str">
            <v>USA</v>
          </cell>
          <cell r="T102" t="str">
            <v>PPA19522@juno.com </v>
          </cell>
          <cell r="U102">
            <v>69</v>
          </cell>
          <cell r="V102" t="str">
            <v>復興</v>
          </cell>
          <cell r="W102" t="str">
            <v>孝</v>
          </cell>
          <cell r="X102">
            <v>12221</v>
          </cell>
          <cell r="Y102">
            <v>72</v>
          </cell>
          <cell r="Z102" t="str">
            <v>再興</v>
          </cell>
          <cell r="AA102" t="str">
            <v>忠</v>
          </cell>
          <cell r="AB102">
            <v>8134</v>
          </cell>
          <cell r="AC102">
            <v>75</v>
          </cell>
          <cell r="AD102" t="str">
            <v>北一女</v>
          </cell>
          <cell r="AE102" t="str">
            <v>儉</v>
          </cell>
          <cell r="AF102">
            <v>1649</v>
          </cell>
          <cell r="AG102">
            <v>79</v>
          </cell>
          <cell r="AH102" t="str">
            <v>台大</v>
          </cell>
          <cell r="AI102" t="str">
            <v>園藝</v>
          </cell>
          <cell r="AK102" t="str">
            <v>Michael Ackerman; Accounting</v>
          </cell>
          <cell r="AL102" t="str">
            <v>陳</v>
          </cell>
          <cell r="AN102" t="str">
            <v>南加</v>
          </cell>
          <cell r="AP102" t="str">
            <v>R</v>
          </cell>
          <cell r="AS102" t="str">
            <v>忠</v>
          </cell>
          <cell r="AT102" t="str">
            <v>忠</v>
          </cell>
          <cell r="AU102" t="str">
            <v>孝</v>
          </cell>
        </row>
        <row r="103">
          <cell r="D103" t="str">
            <v>彭滂沱</v>
          </cell>
          <cell r="E103" t="str">
            <v>聯</v>
          </cell>
          <cell r="F103" t="str">
            <v>仁</v>
          </cell>
          <cell r="G103" t="str">
            <v>Peng</v>
          </cell>
          <cell r="H103" t="str">
            <v>Manfred</v>
          </cell>
          <cell r="I103" t="str">
            <v>ptpeng@yahoo.com</v>
          </cell>
          <cell r="K103" t="str">
            <v>Y</v>
          </cell>
          <cell r="L103" t="str">
            <v>02-2775-1423</v>
          </cell>
          <cell r="M103" t="str">
            <v>415-362-1997</v>
          </cell>
          <cell r="N103" t="str">
            <v>415-999-5709; 0912288705</v>
          </cell>
          <cell r="P103" t="str">
            <v>台北市</v>
          </cell>
          <cell r="S103" t="str">
            <v>ROC</v>
          </cell>
          <cell r="T103" t="str">
            <v>02-3356-8260</v>
          </cell>
          <cell r="U103">
            <v>69</v>
          </cell>
          <cell r="V103" t="str">
            <v>復興</v>
          </cell>
          <cell r="W103" t="str">
            <v>忠</v>
          </cell>
          <cell r="X103">
            <v>12105</v>
          </cell>
          <cell r="Y103">
            <v>72</v>
          </cell>
          <cell r="Z103" t="str">
            <v>復興</v>
          </cell>
          <cell r="AA103" t="str">
            <v>仁</v>
          </cell>
          <cell r="AB103">
            <v>2512</v>
          </cell>
          <cell r="AC103">
            <v>75</v>
          </cell>
          <cell r="AD103" t="str">
            <v>成功夜</v>
          </cell>
          <cell r="AE103">
            <v>606</v>
          </cell>
          <cell r="AF103">
            <v>60643</v>
          </cell>
          <cell r="AG103">
            <v>79</v>
          </cell>
          <cell r="AH103" t="str">
            <v>東吳</v>
          </cell>
          <cell r="AI103" t="str">
            <v>德語</v>
          </cell>
          <cell r="AK103" t="str">
            <v>駐舊金山新聞處主任</v>
          </cell>
          <cell r="AL103" t="str">
            <v>彭</v>
          </cell>
          <cell r="AO103" t="str">
            <v>R</v>
          </cell>
          <cell r="AS103" t="str">
            <v>孝</v>
          </cell>
          <cell r="AT103" t="str">
            <v>孝</v>
          </cell>
          <cell r="AU103" t="str">
            <v>忠</v>
          </cell>
          <cell r="AX103" t="str">
            <v>仁</v>
          </cell>
        </row>
        <row r="104">
          <cell r="D104" t="str">
            <v>曾憲芬</v>
          </cell>
          <cell r="G104" t="str">
            <v>Tseng</v>
          </cell>
          <cell r="I104" t="str">
            <v>ptseng@hotmail.com</v>
          </cell>
          <cell r="K104" t="str">
            <v>Y</v>
          </cell>
          <cell r="L104" t="str">
            <v>02-2346-4614</v>
          </cell>
          <cell r="M104" t="str">
            <v>02-2736-3199</v>
          </cell>
          <cell r="N104" t="str">
            <v>0932036427</v>
          </cell>
          <cell r="O104" t="str">
            <v>北京(家)010-65306518，+86-13811341390，美國+1-415-3167187，台灣0932036427</v>
          </cell>
          <cell r="S104" t="str">
            <v>PRC</v>
          </cell>
          <cell r="U104">
            <v>69</v>
          </cell>
          <cell r="Y104">
            <v>72</v>
          </cell>
          <cell r="Z104" t="str">
            <v>復興</v>
          </cell>
          <cell r="AA104" t="str">
            <v>愛</v>
          </cell>
          <cell r="AB104">
            <v>2323</v>
          </cell>
          <cell r="AC104">
            <v>75</v>
          </cell>
          <cell r="AD104" t="str">
            <v>中山</v>
          </cell>
          <cell r="AE104" t="str">
            <v>業</v>
          </cell>
          <cell r="AF104">
            <v>1424</v>
          </cell>
          <cell r="AG104">
            <v>79</v>
          </cell>
          <cell r="AK104" t="str">
            <v>哥哥曾憲偉(71復中)</v>
          </cell>
          <cell r="AL104" t="str">
            <v>曾</v>
          </cell>
          <cell r="AO104" t="str">
            <v>R</v>
          </cell>
          <cell r="AV104" t="str">
            <v>愛</v>
          </cell>
          <cell r="AW104" t="str">
            <v>愛</v>
          </cell>
          <cell r="AX104" t="str">
            <v>愛</v>
          </cell>
        </row>
        <row r="105">
          <cell r="D105" t="str">
            <v>童蓓蒂</v>
          </cell>
          <cell r="E105" t="str">
            <v>聯</v>
          </cell>
          <cell r="G105" t="str">
            <v>Tung</v>
          </cell>
          <cell r="H105" t="str">
            <v>Peiti</v>
          </cell>
          <cell r="I105" t="str">
            <v>peititung@yahoo.com</v>
          </cell>
          <cell r="K105" t="str">
            <v>Y</v>
          </cell>
          <cell r="L105" t="str">
            <v>203-661-9051</v>
          </cell>
          <cell r="N105" t="str">
            <v>203-807-0000</v>
          </cell>
          <cell r="Q105" t="str">
            <v>CT</v>
          </cell>
          <cell r="S105" t="str">
            <v>USA</v>
          </cell>
          <cell r="U105">
            <v>69</v>
          </cell>
          <cell r="V105" t="str">
            <v>復興</v>
          </cell>
          <cell r="W105" t="str">
            <v>忠</v>
          </cell>
          <cell r="X105">
            <v>12138</v>
          </cell>
          <cell r="Y105">
            <v>72</v>
          </cell>
          <cell r="Z105" t="str">
            <v>再興</v>
          </cell>
          <cell r="AA105" t="str">
            <v>忠</v>
          </cell>
          <cell r="AB105">
            <v>8141</v>
          </cell>
          <cell r="AC105">
            <v>75</v>
          </cell>
          <cell r="AD105" t="str">
            <v>出國</v>
          </cell>
          <cell r="AG105">
            <v>79</v>
          </cell>
          <cell r="AH105" t="str">
            <v>MIT</v>
          </cell>
          <cell r="AL105" t="str">
            <v>童</v>
          </cell>
          <cell r="AO105" t="str">
            <v>R</v>
          </cell>
          <cell r="AP105" t="str">
            <v>R</v>
          </cell>
          <cell r="AS105" t="str">
            <v>忠</v>
          </cell>
          <cell r="AT105" t="str">
            <v>忠</v>
          </cell>
          <cell r="AU105" t="str">
            <v>忠</v>
          </cell>
          <cell r="AY105" t="str">
            <v>Line</v>
          </cell>
        </row>
        <row r="106">
          <cell r="D106" t="str">
            <v>黃方明</v>
          </cell>
          <cell r="H106" t="str">
            <v>Rebecca</v>
          </cell>
          <cell r="I106" t="str">
            <v>rebecca8877@gmail.com</v>
          </cell>
          <cell r="K106" t="str">
            <v>Y</v>
          </cell>
          <cell r="L106" t="str">
            <v>02-2307-6996</v>
          </cell>
          <cell r="M106" t="str">
            <v>02-8770-2170</v>
          </cell>
          <cell r="N106" t="str">
            <v>0928026807</v>
          </cell>
          <cell r="P106" t="str">
            <v>台北市</v>
          </cell>
          <cell r="S106" t="str">
            <v>ROC</v>
          </cell>
          <cell r="T106" t="str">
            <v>rebecca8@ms71.url.com.tw; rebecca8877@yahoo.com.tw</v>
          </cell>
          <cell r="U106">
            <v>69</v>
          </cell>
          <cell r="V106" t="str">
            <v>復興</v>
          </cell>
          <cell r="W106" t="str">
            <v>孝</v>
          </cell>
          <cell r="X106">
            <v>12201</v>
          </cell>
          <cell r="Y106">
            <v>72</v>
          </cell>
          <cell r="Z106" t="str">
            <v>再興</v>
          </cell>
          <cell r="AA106" t="str">
            <v>仁</v>
          </cell>
          <cell r="AB106">
            <v>8330</v>
          </cell>
          <cell r="AC106">
            <v>75</v>
          </cell>
          <cell r="AD106" t="str">
            <v>北一女</v>
          </cell>
          <cell r="AE106" t="str">
            <v>愛</v>
          </cell>
          <cell r="AF106">
            <v>421</v>
          </cell>
          <cell r="AG106">
            <v>79</v>
          </cell>
          <cell r="AH106" t="str">
            <v>台大</v>
          </cell>
          <cell r="AI106" t="str">
            <v>外文</v>
          </cell>
          <cell r="AJ106">
            <v>641721</v>
          </cell>
          <cell r="AK106" t="str">
            <v>曾彥豪、曾子倩、山田敏寬</v>
          </cell>
          <cell r="AL106" t="str">
            <v>黃</v>
          </cell>
          <cell r="AO106" t="str">
            <v>R</v>
          </cell>
          <cell r="AS106" t="str">
            <v>仁</v>
          </cell>
          <cell r="AT106" t="str">
            <v>仁</v>
          </cell>
          <cell r="AU106" t="str">
            <v>孝</v>
          </cell>
          <cell r="AY106" t="str">
            <v>Line</v>
          </cell>
        </row>
        <row r="107">
          <cell r="D107" t="str">
            <v>黃清浩</v>
          </cell>
          <cell r="G107" t="str">
            <v>Huang</v>
          </cell>
          <cell r="I107" t="str">
            <v>A120188042@yahoo.com.tw</v>
          </cell>
          <cell r="K107" t="str">
            <v>Y</v>
          </cell>
          <cell r="L107" t="str">
            <v>02-2394-2502</v>
          </cell>
          <cell r="M107" t="str">
            <v>02-2708-5413</v>
          </cell>
          <cell r="N107" t="str">
            <v>0915099326</v>
          </cell>
          <cell r="P107" t="str">
            <v>台北市</v>
          </cell>
          <cell r="S107" t="str">
            <v>ROC</v>
          </cell>
          <cell r="T107" t="str">
            <v>enthuang@ms51.hinet.net(x)</v>
          </cell>
          <cell r="U107">
            <v>69</v>
          </cell>
          <cell r="V107" t="str">
            <v>復興</v>
          </cell>
          <cell r="W107" t="str">
            <v>義</v>
          </cell>
          <cell r="X107">
            <v>12623</v>
          </cell>
          <cell r="Y107">
            <v>72</v>
          </cell>
          <cell r="Z107" t="str">
            <v>再興</v>
          </cell>
          <cell r="AA107" t="str">
            <v>愛</v>
          </cell>
          <cell r="AB107">
            <v>8435</v>
          </cell>
          <cell r="AC107">
            <v>75</v>
          </cell>
          <cell r="AD107" t="str">
            <v>再興</v>
          </cell>
          <cell r="AE107" t="str">
            <v>勤</v>
          </cell>
          <cell r="AF107">
            <v>3350</v>
          </cell>
          <cell r="AG107">
            <v>82</v>
          </cell>
          <cell r="AH107" t="str">
            <v>台大</v>
          </cell>
          <cell r="AI107" t="str">
            <v>醫學</v>
          </cell>
          <cell r="AJ107">
            <v>644035</v>
          </cell>
          <cell r="AK107" t="str">
            <v>李碧珠; 黃清浩耳鼻喉診所</v>
          </cell>
          <cell r="AL107" t="str">
            <v>黃</v>
          </cell>
          <cell r="AO107" t="str">
            <v>R</v>
          </cell>
          <cell r="AU107" t="str">
            <v>義</v>
          </cell>
          <cell r="AY107" t="str">
            <v>Line</v>
          </cell>
        </row>
        <row r="108">
          <cell r="D108" t="str">
            <v>楊　桓</v>
          </cell>
          <cell r="E108" t="str">
            <v>聯</v>
          </cell>
          <cell r="G108" t="str">
            <v>Yang</v>
          </cell>
          <cell r="I108" t="str">
            <v>yangmaurice@gmail.com</v>
          </cell>
          <cell r="K108" t="str">
            <v>Y</v>
          </cell>
          <cell r="L108" t="str">
            <v>714-525-9452</v>
          </cell>
          <cell r="M108" t="str">
            <v>626-810-3880 x 25</v>
          </cell>
          <cell r="N108" t="str">
            <v>714-606-6728</v>
          </cell>
          <cell r="O108" t="str">
            <v>2101 Mendocino St.</v>
          </cell>
          <cell r="P108" t="str">
            <v>Fullerton</v>
          </cell>
          <cell r="Q108" t="str">
            <v>CA</v>
          </cell>
          <cell r="R108">
            <v>92831</v>
          </cell>
          <cell r="S108" t="str">
            <v>USA</v>
          </cell>
          <cell r="T108" t="str">
            <v>yangmaurice@hotmail.com</v>
          </cell>
          <cell r="U108">
            <v>69</v>
          </cell>
          <cell r="V108" t="str">
            <v>國語實小</v>
          </cell>
          <cell r="Y108">
            <v>72</v>
          </cell>
          <cell r="Z108" t="str">
            <v>復興</v>
          </cell>
          <cell r="AA108" t="str">
            <v>信</v>
          </cell>
          <cell r="AB108">
            <v>2159</v>
          </cell>
          <cell r="AC108">
            <v>75</v>
          </cell>
          <cell r="AD108" t="str">
            <v>出國</v>
          </cell>
          <cell r="AG108">
            <v>79</v>
          </cell>
          <cell r="AH108" t="str">
            <v>UCLA</v>
          </cell>
          <cell r="AI108" t="str">
            <v>應用數學</v>
          </cell>
          <cell r="AK108" t="str">
            <v>司徒念萱(75北一女); 財富規劃 02-2341-1728</v>
          </cell>
          <cell r="AL108" t="str">
            <v>楊</v>
          </cell>
          <cell r="AN108" t="str">
            <v>南加</v>
          </cell>
          <cell r="AO108" t="str">
            <v>R</v>
          </cell>
          <cell r="AP108" t="str">
            <v>R</v>
          </cell>
          <cell r="AV108" t="str">
            <v>信</v>
          </cell>
          <cell r="AW108" t="str">
            <v>信</v>
          </cell>
          <cell r="AX108" t="str">
            <v>信</v>
          </cell>
          <cell r="AY108" t="str">
            <v>Line</v>
          </cell>
        </row>
        <row r="109">
          <cell r="D109" t="str">
            <v>楊孟霖</v>
          </cell>
          <cell r="F109" t="str">
            <v>仁</v>
          </cell>
          <cell r="G109" t="str">
            <v>Yang</v>
          </cell>
          <cell r="H109" t="str">
            <v>Andrew</v>
          </cell>
          <cell r="I109" t="str">
            <v>asia.life@msa.hinet.net</v>
          </cell>
          <cell r="K109" t="str">
            <v>Y</v>
          </cell>
          <cell r="M109" t="str">
            <v>02-2717-1019</v>
          </cell>
          <cell r="P109" t="str">
            <v>台北市</v>
          </cell>
          <cell r="S109" t="str">
            <v>ROC</v>
          </cell>
          <cell r="U109">
            <v>69</v>
          </cell>
          <cell r="V109" t="str">
            <v>復興</v>
          </cell>
          <cell r="W109" t="str">
            <v>愛</v>
          </cell>
          <cell r="X109">
            <v>12415</v>
          </cell>
          <cell r="Y109">
            <v>72</v>
          </cell>
          <cell r="Z109" t="str">
            <v>復興</v>
          </cell>
          <cell r="AA109" t="str">
            <v>勇</v>
          </cell>
          <cell r="AB109">
            <v>2649</v>
          </cell>
          <cell r="AC109">
            <v>75</v>
          </cell>
          <cell r="AD109" t="str">
            <v>出國</v>
          </cell>
          <cell r="AG109">
            <v>79</v>
          </cell>
          <cell r="AK109" t="str">
            <v>鄭綿綿;耶魯</v>
          </cell>
          <cell r="AL109" t="str">
            <v>楊</v>
          </cell>
          <cell r="AO109" t="str">
            <v>R2</v>
          </cell>
          <cell r="AS109" t="str">
            <v>仁</v>
          </cell>
          <cell r="AT109" t="str">
            <v>仁</v>
          </cell>
          <cell r="AU109" t="str">
            <v>愛</v>
          </cell>
          <cell r="AX109" t="str">
            <v>勇</v>
          </cell>
        </row>
        <row r="110">
          <cell r="D110" t="str">
            <v>甄一諤</v>
          </cell>
          <cell r="G110" t="str">
            <v>Jen</v>
          </cell>
          <cell r="H110" t="str">
            <v>Yale </v>
          </cell>
          <cell r="I110" t="str">
            <v>ylejen@yahoo.com</v>
          </cell>
          <cell r="K110" t="str">
            <v>Y</v>
          </cell>
          <cell r="L110" t="str">
            <v>212-895-3516</v>
          </cell>
          <cell r="M110" t="str">
            <v>646-358-1916; 201-638-0032(x)</v>
          </cell>
          <cell r="N110" t="str">
            <v>201-262-1872; 201-638-0032</v>
          </cell>
          <cell r="O110" t="str">
            <v>岳父家02-2911-2169</v>
          </cell>
          <cell r="P110" t="str">
            <v>Paramus</v>
          </cell>
          <cell r="Q110" t="str">
            <v>NJ</v>
          </cell>
          <cell r="R110">
            <v>10174</v>
          </cell>
          <cell r="S110" t="str">
            <v>USA</v>
          </cell>
          <cell r="T110" t="str">
            <v>yjen@laidlawltd.com; yjen@roth.com; ylejen@bellatlantic.net; yjen@maximgrp.com(x)</v>
          </cell>
          <cell r="U110">
            <v>69</v>
          </cell>
          <cell r="V110" t="str">
            <v>復興</v>
          </cell>
          <cell r="W110" t="str">
            <v>愛</v>
          </cell>
          <cell r="X110">
            <v>12430</v>
          </cell>
          <cell r="Y110">
            <v>72</v>
          </cell>
          <cell r="Z110" t="str">
            <v>復興</v>
          </cell>
          <cell r="AA110" t="str">
            <v>望</v>
          </cell>
          <cell r="AB110">
            <v>2235</v>
          </cell>
          <cell r="AC110">
            <v>75</v>
          </cell>
          <cell r="AD110" t="str">
            <v>建中</v>
          </cell>
          <cell r="AE110">
            <v>9</v>
          </cell>
          <cell r="AF110">
            <v>917</v>
          </cell>
          <cell r="AG110">
            <v>79</v>
          </cell>
          <cell r="AH110" t="str">
            <v>台大</v>
          </cell>
          <cell r="AI110" t="str">
            <v>植物</v>
          </cell>
          <cell r="AJ110">
            <v>642636</v>
          </cell>
          <cell r="AK110" t="str">
            <v>羅卉華(Wendy;73光仁初中、76光仁高中、80政大教育);Senior (Biotechnology and China Healthcare) Research Analyst  ROTH Capital Partners, LLC</v>
          </cell>
          <cell r="AL110" t="str">
            <v>甄</v>
          </cell>
          <cell r="AO110" t="str">
            <v>R2</v>
          </cell>
          <cell r="AS110" t="str">
            <v>X</v>
          </cell>
          <cell r="AT110" t="str">
            <v>X</v>
          </cell>
          <cell r="AU110" t="str">
            <v>愛</v>
          </cell>
          <cell r="AV110" t="str">
            <v>望</v>
          </cell>
          <cell r="AW110" t="str">
            <v>望</v>
          </cell>
          <cell r="AX110" t="str">
            <v>望</v>
          </cell>
          <cell r="AY110" t="str">
            <v>Line</v>
          </cell>
        </row>
        <row r="111">
          <cell r="D111" t="str">
            <v>劉和卿</v>
          </cell>
          <cell r="I111" t="str">
            <v>hc9888@yahoo.com</v>
          </cell>
          <cell r="K111" t="str">
            <v>Y</v>
          </cell>
          <cell r="L111" t="str">
            <v>909-598-8917; 02-2394-3252; </v>
          </cell>
          <cell r="N111" t="str">
            <v>0936888633</v>
          </cell>
          <cell r="P111" t="str">
            <v>台北市</v>
          </cell>
          <cell r="S111" t="str">
            <v>ROC</v>
          </cell>
          <cell r="T111" t="str">
            <v>02-2518-5781; 626-839-9683</v>
          </cell>
          <cell r="U111">
            <v>69</v>
          </cell>
          <cell r="V111" t="str">
            <v>復興</v>
          </cell>
          <cell r="W111" t="str">
            <v>義</v>
          </cell>
          <cell r="X111">
            <v>12636</v>
          </cell>
          <cell r="Y111">
            <v>72</v>
          </cell>
          <cell r="Z111" t="str">
            <v>衛理</v>
          </cell>
          <cell r="AA111" t="str">
            <v>愛</v>
          </cell>
          <cell r="AB111">
            <v>9315</v>
          </cell>
          <cell r="AC111">
            <v>75</v>
          </cell>
          <cell r="AD111" t="str">
            <v>中山</v>
          </cell>
          <cell r="AG111">
            <v>79</v>
          </cell>
          <cell r="AH111" t="str">
            <v>政大</v>
          </cell>
          <cell r="AI111" t="str">
            <v>新聞</v>
          </cell>
          <cell r="AK111" t="str">
            <v>李四端; 李昉、李晴</v>
          </cell>
          <cell r="AL111" t="str">
            <v>劉</v>
          </cell>
          <cell r="AN111" t="str">
            <v>Rowland Heights, CA</v>
          </cell>
          <cell r="AO111" t="str">
            <v>R</v>
          </cell>
          <cell r="AP111" t="str">
            <v>M</v>
          </cell>
          <cell r="AS111" t="str">
            <v>仁</v>
          </cell>
          <cell r="AT111" t="str">
            <v>仁</v>
          </cell>
          <cell r="AU111" t="str">
            <v>義</v>
          </cell>
          <cell r="AY111" t="str">
            <v>Line</v>
          </cell>
        </row>
        <row r="112">
          <cell r="D112" t="str">
            <v>劉長祐</v>
          </cell>
          <cell r="F112" t="str">
            <v>仁</v>
          </cell>
          <cell r="J112" t="str">
            <v>NO</v>
          </cell>
          <cell r="K112" t="str">
            <v>Y</v>
          </cell>
          <cell r="L112" t="str">
            <v>02-2578-3921</v>
          </cell>
          <cell r="M112" t="str">
            <v>電話不一定對，但是email是正確的yeco@ms31.hinet.net，經過292沈立彬確認(真詭異)</v>
          </cell>
          <cell r="N112" t="str">
            <v>0955273015</v>
          </cell>
          <cell r="P112" t="str">
            <v>台北市</v>
          </cell>
          <cell r="S112" t="str">
            <v>ROC</v>
          </cell>
          <cell r="U112">
            <v>69</v>
          </cell>
          <cell r="Y112">
            <v>72</v>
          </cell>
          <cell r="Z112" t="str">
            <v>復興</v>
          </cell>
          <cell r="AA112" t="str">
            <v>仁</v>
          </cell>
          <cell r="AB112">
            <v>2511</v>
          </cell>
          <cell r="AC112">
            <v>75</v>
          </cell>
          <cell r="AD112" t="str">
            <v>附中</v>
          </cell>
          <cell r="AE112">
            <v>292</v>
          </cell>
          <cell r="AF112">
            <v>29231</v>
          </cell>
          <cell r="AG112">
            <v>80</v>
          </cell>
          <cell r="AH112" t="str">
            <v>台大</v>
          </cell>
          <cell r="AI112" t="str">
            <v>農工</v>
          </cell>
          <cell r="AJ112">
            <v>656203</v>
          </cell>
          <cell r="AK112" t="str">
            <v>wrong one 08-753-2836   yeco@ms31.hinet.net  亞生特電業股份有限公司總經理屏東市橋南里工業六路西段7號 http://www.yacenter.com.tw/company-c.htm</v>
          </cell>
          <cell r="AL112" t="str">
            <v>劉</v>
          </cell>
          <cell r="AO112" t="str">
            <v>R</v>
          </cell>
          <cell r="AX112" t="str">
            <v>仁</v>
          </cell>
        </row>
        <row r="113">
          <cell r="D113" t="str">
            <v>潘扶適</v>
          </cell>
          <cell r="G113" t="str">
            <v>Pan</v>
          </cell>
          <cell r="H113" t="str">
            <v>Fushih </v>
          </cell>
          <cell r="I113" t="str">
            <v>dr.peterpan@hotmail.com</v>
          </cell>
          <cell r="K113" t="str">
            <v>Y</v>
          </cell>
          <cell r="M113" t="str">
            <v>02-2721-3069</v>
          </cell>
          <cell r="N113" t="str">
            <v>0932011717</v>
          </cell>
          <cell r="P113" t="str">
            <v>台北市</v>
          </cell>
          <cell r="S113" t="str">
            <v>ROC</v>
          </cell>
          <cell r="U113">
            <v>69</v>
          </cell>
          <cell r="V113" t="str">
            <v>長安</v>
          </cell>
          <cell r="Y113">
            <v>72</v>
          </cell>
          <cell r="Z113" t="str">
            <v>復興</v>
          </cell>
          <cell r="AA113" t="str">
            <v>信</v>
          </cell>
          <cell r="AB113">
            <v>2141</v>
          </cell>
          <cell r="AC113">
            <v>75</v>
          </cell>
          <cell r="AD113" t="str">
            <v>建中</v>
          </cell>
          <cell r="AE113">
            <v>12</v>
          </cell>
          <cell r="AF113">
            <v>1251</v>
          </cell>
          <cell r="AG113">
            <v>79</v>
          </cell>
          <cell r="AH113" t="str">
            <v>台大</v>
          </cell>
          <cell r="AI113" t="str">
            <v>化學</v>
          </cell>
          <cell r="AJ113">
            <v>642419</v>
          </cell>
          <cell r="AL113" t="str">
            <v>潘</v>
          </cell>
          <cell r="AO113" t="str">
            <v>R</v>
          </cell>
          <cell r="AV113" t="str">
            <v>信</v>
          </cell>
          <cell r="AW113" t="str">
            <v>信</v>
          </cell>
          <cell r="AX113" t="str">
            <v>信</v>
          </cell>
          <cell r="AY113" t="str">
            <v>Line</v>
          </cell>
        </row>
        <row r="114">
          <cell r="D114" t="str">
            <v>蔡明興</v>
          </cell>
          <cell r="F114" t="str">
            <v>仁</v>
          </cell>
          <cell r="G114" t="str">
            <v>Tsai</v>
          </cell>
          <cell r="H114" t="str">
            <v>Richard</v>
          </cell>
          <cell r="I114" t="str">
            <v>richard.tsai@fubon.com</v>
          </cell>
          <cell r="K114" t="str">
            <v>Y</v>
          </cell>
          <cell r="L114" t="str">
            <v>02-2734-7901</v>
          </cell>
          <cell r="M114" t="str">
            <v>02-2734-7969張淑萍nicole.chang@fubon.com 0935001122張品蓁 </v>
          </cell>
          <cell r="P114" t="str">
            <v>台北市</v>
          </cell>
          <cell r="S114" t="str">
            <v>ROC</v>
          </cell>
          <cell r="T114" t="str">
            <v>nicole@fubonlife.com.tw</v>
          </cell>
          <cell r="U114">
            <v>69</v>
          </cell>
          <cell r="V114" t="str">
            <v>復興</v>
          </cell>
          <cell r="W114" t="str">
            <v>信</v>
          </cell>
          <cell r="X114">
            <v>12521</v>
          </cell>
          <cell r="Y114">
            <v>72</v>
          </cell>
          <cell r="Z114" t="str">
            <v>復興</v>
          </cell>
          <cell r="AA114" t="str">
            <v>信</v>
          </cell>
          <cell r="AB114">
            <v>2148</v>
          </cell>
          <cell r="AC114">
            <v>75</v>
          </cell>
          <cell r="AD114" t="str">
            <v>建中</v>
          </cell>
          <cell r="AE114">
            <v>1</v>
          </cell>
          <cell r="AF114">
            <v>118</v>
          </cell>
          <cell r="AG114">
            <v>79</v>
          </cell>
          <cell r="AH114" t="str">
            <v>台大</v>
          </cell>
          <cell r="AI114" t="str">
            <v>商學</v>
          </cell>
          <cell r="AJ114">
            <v>643615</v>
          </cell>
          <cell r="AK114" t="str">
            <v>翁美慧(73/76復興); Vice Chairman, Fubon Financial Holding Co., Ltd.</v>
          </cell>
          <cell r="AL114" t="str">
            <v>蔡</v>
          </cell>
          <cell r="AS114" t="str">
            <v>愛</v>
          </cell>
          <cell r="AT114" t="str">
            <v>愛</v>
          </cell>
          <cell r="AU114" t="str">
            <v>信</v>
          </cell>
          <cell r="AV114" t="str">
            <v>仁</v>
          </cell>
          <cell r="AW114" t="str">
            <v>信</v>
          </cell>
          <cell r="AX114" t="str">
            <v>信</v>
          </cell>
          <cell r="AY114" t="str">
            <v>Line</v>
          </cell>
        </row>
        <row r="115">
          <cell r="D115" t="str">
            <v>鄭　雰</v>
          </cell>
          <cell r="I115" t="str">
            <v>hisport99@yahoo.com.tw</v>
          </cell>
          <cell r="K115" t="str">
            <v>Y</v>
          </cell>
          <cell r="L115" t="str">
            <v>02-2367-7675</v>
          </cell>
          <cell r="N115" t="str">
            <v>0921067675</v>
          </cell>
          <cell r="O115" t="str">
            <v>台北</v>
          </cell>
          <cell r="P115" t="str">
            <v>台北市</v>
          </cell>
          <cell r="S115" t="str">
            <v>ROC</v>
          </cell>
          <cell r="T115" t="str">
            <v>02-2367-6484</v>
          </cell>
          <cell r="U115">
            <v>69</v>
          </cell>
          <cell r="V115" t="str">
            <v>復興</v>
          </cell>
          <cell r="W115" t="str">
            <v>忠</v>
          </cell>
          <cell r="X115">
            <v>12118</v>
          </cell>
          <cell r="Y115">
            <v>72</v>
          </cell>
          <cell r="Z115" t="str">
            <v>復興</v>
          </cell>
          <cell r="AA115" t="str">
            <v>望</v>
          </cell>
          <cell r="AB115">
            <v>2239</v>
          </cell>
          <cell r="AC115">
            <v>75</v>
          </cell>
          <cell r="AD115" t="str">
            <v>成功</v>
          </cell>
          <cell r="AG115">
            <v>80</v>
          </cell>
          <cell r="AH115" t="str">
            <v>政大</v>
          </cell>
          <cell r="AI115" t="str">
            <v>公行</v>
          </cell>
          <cell r="AL115" t="str">
            <v>鄭</v>
          </cell>
          <cell r="AS115" t="str">
            <v>信</v>
          </cell>
          <cell r="AT115" t="str">
            <v>信</v>
          </cell>
          <cell r="AU115" t="str">
            <v>忠</v>
          </cell>
          <cell r="AX115" t="str">
            <v>望</v>
          </cell>
        </row>
        <row r="116">
          <cell r="D116" t="str">
            <v>鄭名津</v>
          </cell>
          <cell r="G116" t="str">
            <v>Cheng</v>
          </cell>
          <cell r="H116" t="str">
            <v>Ming-Chin </v>
          </cell>
          <cell r="I116" t="str">
            <v>mccheng000@yahoo.com</v>
          </cell>
          <cell r="K116" t="str">
            <v>Y</v>
          </cell>
          <cell r="M116" t="str">
            <v>02-2673-9638 x 357143</v>
          </cell>
          <cell r="N116" t="str">
            <v>0922236835</v>
          </cell>
          <cell r="O116" t="str">
            <v>台北</v>
          </cell>
          <cell r="P116" t="str">
            <v>台北市</v>
          </cell>
          <cell r="S116" t="str">
            <v>ROC</v>
          </cell>
          <cell r="U116">
            <v>69</v>
          </cell>
          <cell r="V116" t="str">
            <v>復興</v>
          </cell>
          <cell r="W116" t="str">
            <v>信</v>
          </cell>
          <cell r="X116">
            <v>12529</v>
          </cell>
          <cell r="Y116">
            <v>72</v>
          </cell>
          <cell r="Z116" t="str">
            <v>衛理</v>
          </cell>
          <cell r="AA116" t="str">
            <v>愛</v>
          </cell>
          <cell r="AB116">
            <v>9329</v>
          </cell>
          <cell r="AC116">
            <v>75</v>
          </cell>
          <cell r="AD116" t="str">
            <v>北一女</v>
          </cell>
          <cell r="AE116" t="str">
            <v>公</v>
          </cell>
          <cell r="AF116">
            <v>954</v>
          </cell>
          <cell r="AG116">
            <v>79</v>
          </cell>
          <cell r="AH116" t="str">
            <v>清大</v>
          </cell>
          <cell r="AI116" t="str">
            <v>化學</v>
          </cell>
          <cell r="AK116" t="str">
            <v>女兒林思寧</v>
          </cell>
          <cell r="AL116" t="str">
            <v>鄭</v>
          </cell>
          <cell r="AO116" t="str">
            <v>R</v>
          </cell>
          <cell r="AS116" t="str">
            <v>忠</v>
          </cell>
          <cell r="AT116" t="str">
            <v>忠</v>
          </cell>
          <cell r="AU116" t="str">
            <v>信</v>
          </cell>
        </row>
        <row r="117">
          <cell r="D117" t="str">
            <v>魯振榮</v>
          </cell>
          <cell r="G117" t="str">
            <v>Lu</v>
          </cell>
          <cell r="H117" t="str">
            <v>Peter</v>
          </cell>
          <cell r="I117" t="str">
            <v>diamondrotary@yahoo.com.tw</v>
          </cell>
          <cell r="K117" t="str">
            <v>Y</v>
          </cell>
          <cell r="M117" t="str">
            <v>五年級離開復興69大華勇班3326畢業</v>
          </cell>
          <cell r="N117" t="str">
            <v>0989193888; 0988218238; 852-9682-5133</v>
          </cell>
          <cell r="P117" t="str">
            <v>台北市</v>
          </cell>
          <cell r="S117" t="str">
            <v>ROC</v>
          </cell>
          <cell r="U117">
            <v>69</v>
          </cell>
          <cell r="V117" t="str">
            <v>復興</v>
          </cell>
          <cell r="W117" t="str">
            <v>孝</v>
          </cell>
          <cell r="X117">
            <v>12255</v>
          </cell>
          <cell r="Y117">
            <v>72</v>
          </cell>
          <cell r="AC117">
            <v>75</v>
          </cell>
          <cell r="AG117">
            <v>79</v>
          </cell>
          <cell r="AK117" t="str">
            <v>王衛國表哥，外號魯蛋，是歌星王佳麗前夫。</v>
          </cell>
          <cell r="AL117" t="str">
            <v>魯</v>
          </cell>
          <cell r="AO117" t="str">
            <v>R</v>
          </cell>
          <cell r="AP117" t="str">
            <v>振榮</v>
          </cell>
          <cell r="AS117" t="str">
            <v/>
          </cell>
          <cell r="AT117" t="str">
            <v/>
          </cell>
          <cell r="AU117" t="str">
            <v>孝</v>
          </cell>
          <cell r="AY117" t="str">
            <v>Line</v>
          </cell>
        </row>
        <row r="118">
          <cell r="D118" t="str">
            <v>盧本中</v>
          </cell>
          <cell r="G118" t="str">
            <v>Lu</v>
          </cell>
          <cell r="H118" t="str">
            <v>Brian</v>
          </cell>
          <cell r="I118" t="str">
            <v>blu02013256@gmail.com</v>
          </cell>
          <cell r="K118" t="str">
            <v>Y</v>
          </cell>
          <cell r="M118" t="str">
            <v>02-6600-7766 x 2100</v>
          </cell>
          <cell r="N118" t="str">
            <v>0938007303</v>
          </cell>
          <cell r="P118" t="str">
            <v>台北市</v>
          </cell>
          <cell r="S118" t="str">
            <v>ROC</v>
          </cell>
          <cell r="U118">
            <v>69</v>
          </cell>
          <cell r="V118" t="str">
            <v>復興</v>
          </cell>
          <cell r="W118" t="str">
            <v>信</v>
          </cell>
          <cell r="X118">
            <v>12501</v>
          </cell>
          <cell r="Y118">
            <v>72</v>
          </cell>
          <cell r="Z118" t="str">
            <v>復興</v>
          </cell>
          <cell r="AA118" t="str">
            <v>勇</v>
          </cell>
          <cell r="AB118">
            <v>2639</v>
          </cell>
          <cell r="AC118">
            <v>75</v>
          </cell>
          <cell r="AD118" t="str">
            <v>附中</v>
          </cell>
          <cell r="AE118">
            <v>291</v>
          </cell>
          <cell r="AF118">
            <v>29150</v>
          </cell>
          <cell r="AG118">
            <v>79</v>
          </cell>
          <cell r="AK118" t="str">
            <v>雷碧雲; 盧天心</v>
          </cell>
          <cell r="AL118" t="str">
            <v>盧</v>
          </cell>
          <cell r="AU118" t="str">
            <v>信</v>
          </cell>
          <cell r="AX118" t="str">
            <v>勇</v>
          </cell>
        </row>
        <row r="119">
          <cell r="D119" t="str">
            <v>閻　初</v>
          </cell>
          <cell r="G119" t="str">
            <v>Yen</v>
          </cell>
          <cell r="H119" t="str">
            <v>Chu</v>
          </cell>
          <cell r="I119" t="str">
            <v>wbc.ltd@msa.hinet.net</v>
          </cell>
          <cell r="K119" t="str">
            <v>Y</v>
          </cell>
          <cell r="M119" t="str">
            <v>02-2311-3834</v>
          </cell>
          <cell r="O119" t="str">
            <v>台北市重慶南路一段99號</v>
          </cell>
          <cell r="P119" t="str">
            <v>台北市</v>
          </cell>
          <cell r="S119" t="str">
            <v>ROC</v>
          </cell>
          <cell r="T119" t="str">
            <v>02-2331-7963(F)</v>
          </cell>
          <cell r="U119">
            <v>69</v>
          </cell>
          <cell r="V119" t="str">
            <v>復興</v>
          </cell>
          <cell r="W119" t="str">
            <v>愛</v>
          </cell>
          <cell r="X119">
            <v>12447</v>
          </cell>
          <cell r="Y119">
            <v>72</v>
          </cell>
          <cell r="Z119" t="str">
            <v>復興</v>
          </cell>
          <cell r="AA119" t="str">
            <v>愛</v>
          </cell>
          <cell r="AB119">
            <v>2306</v>
          </cell>
          <cell r="AC119">
            <v>75</v>
          </cell>
          <cell r="AD119" t="str">
            <v>北一女</v>
          </cell>
          <cell r="AE119" t="str">
            <v>樂</v>
          </cell>
          <cell r="AF119">
            <v>1911</v>
          </cell>
          <cell r="AG119">
            <v>79</v>
          </cell>
          <cell r="AH119" t="str">
            <v>台大</v>
          </cell>
          <cell r="AI119" t="str">
            <v>經濟</v>
          </cell>
          <cell r="AJ119">
            <v>643318</v>
          </cell>
          <cell r="AK119" t="str">
            <v>世界書局</v>
          </cell>
          <cell r="AL119" t="str">
            <v>閻</v>
          </cell>
          <cell r="AS119" t="str">
            <v>愛</v>
          </cell>
          <cell r="AT119" t="str">
            <v>愛</v>
          </cell>
          <cell r="AU119" t="str">
            <v>愛</v>
          </cell>
          <cell r="AV119" t="str">
            <v>愛</v>
          </cell>
          <cell r="AW119" t="str">
            <v>愛</v>
          </cell>
          <cell r="AX119" t="str">
            <v>愛</v>
          </cell>
        </row>
        <row r="120">
          <cell r="D120" t="str">
            <v>鮑鼎元(鮑玉祥)</v>
          </cell>
          <cell r="G120" t="str">
            <v>Pao</v>
          </cell>
          <cell r="I120" t="str">
            <v>sharkypao888@yahoo.com.tw</v>
          </cell>
          <cell r="K120" t="str">
            <v>Y</v>
          </cell>
          <cell r="L120" t="str">
            <v>02-2747-1777</v>
          </cell>
          <cell r="M120" t="str">
            <v>02-2760-5186</v>
          </cell>
          <cell r="N120" t="str">
            <v>0935630639</v>
          </cell>
          <cell r="P120" t="str">
            <v>台北市</v>
          </cell>
          <cell r="S120" t="str">
            <v>ROC</v>
          </cell>
          <cell r="U120">
            <v>69</v>
          </cell>
          <cell r="V120" t="str">
            <v>復興</v>
          </cell>
          <cell r="W120" t="str">
            <v>孝</v>
          </cell>
          <cell r="X120">
            <v>12252</v>
          </cell>
          <cell r="Y120">
            <v>72</v>
          </cell>
          <cell r="Z120" t="str">
            <v>仁愛</v>
          </cell>
          <cell r="AC120">
            <v>75</v>
          </cell>
          <cell r="AG120">
            <v>79</v>
          </cell>
          <cell r="AK120" t="str">
            <v>02-2747-1704(F)</v>
          </cell>
          <cell r="AL120" t="str">
            <v>鮑</v>
          </cell>
          <cell r="AO120" t="str">
            <v>R</v>
          </cell>
          <cell r="AS120" t="str">
            <v>信</v>
          </cell>
          <cell r="AT120" t="str">
            <v>信</v>
          </cell>
          <cell r="AU120" t="str">
            <v>孝</v>
          </cell>
          <cell r="AY120" t="str">
            <v>Line</v>
          </cell>
        </row>
        <row r="121">
          <cell r="D121" t="str">
            <v>應天平</v>
          </cell>
          <cell r="G121" t="str">
            <v>Ying</v>
          </cell>
          <cell r="H121" t="str">
            <v>Tien-Ping</v>
          </cell>
          <cell r="I121" t="str">
            <v>tieny@yahoo.com</v>
          </cell>
          <cell r="K121" t="str">
            <v>Y</v>
          </cell>
          <cell r="L121" t="str">
            <v>408-253-2501 </v>
          </cell>
          <cell r="N121" t="str">
            <v>408-807-1163</v>
          </cell>
          <cell r="P121" t="str">
            <v>San Jose</v>
          </cell>
          <cell r="Q121" t="str">
            <v>CA</v>
          </cell>
          <cell r="S121" t="str">
            <v>USA</v>
          </cell>
          <cell r="T121" t="str">
            <v>02-2702-7748</v>
          </cell>
          <cell r="U121">
            <v>69</v>
          </cell>
          <cell r="V121" t="str">
            <v>復興</v>
          </cell>
          <cell r="W121" t="str">
            <v>信</v>
          </cell>
          <cell r="X121">
            <v>12513</v>
          </cell>
          <cell r="Y121">
            <v>72</v>
          </cell>
          <cell r="Z121" t="str">
            <v>再興</v>
          </cell>
          <cell r="AA121" t="str">
            <v>孝</v>
          </cell>
          <cell r="AB121">
            <v>8206</v>
          </cell>
          <cell r="AC121">
            <v>75</v>
          </cell>
          <cell r="AD121" t="str">
            <v>建中</v>
          </cell>
          <cell r="AE121">
            <v>22</v>
          </cell>
          <cell r="AF121">
            <v>2248</v>
          </cell>
          <cell r="AG121">
            <v>79</v>
          </cell>
          <cell r="AH121" t="str">
            <v>台大</v>
          </cell>
          <cell r="AI121" t="str">
            <v>數學</v>
          </cell>
          <cell r="AJ121">
            <v>642131</v>
          </cell>
          <cell r="AK121" t="str">
            <v>黃曼真; 應大元、應大明</v>
          </cell>
          <cell r="AL121" t="str">
            <v>應</v>
          </cell>
          <cell r="AN121" t="str">
            <v>北加</v>
          </cell>
          <cell r="AO121" t="str">
            <v>R</v>
          </cell>
          <cell r="AP121" t="str">
            <v>R</v>
          </cell>
          <cell r="AS121" t="str">
            <v>孝</v>
          </cell>
          <cell r="AT121" t="str">
            <v>孝仁</v>
          </cell>
          <cell r="AU121" t="str">
            <v>信</v>
          </cell>
          <cell r="AY121" t="str">
            <v>Line</v>
          </cell>
        </row>
        <row r="122">
          <cell r="D122" t="str">
            <v>謝智玲</v>
          </cell>
          <cell r="E122" t="str">
            <v>聯</v>
          </cell>
          <cell r="G122" t="str">
            <v>Hsieh</v>
          </cell>
          <cell r="H122" t="str">
            <v>Chih-Lin </v>
          </cell>
          <cell r="I122" t="str">
            <v>hsieh_c@med.usc.edu</v>
          </cell>
          <cell r="K122" t="str">
            <v>Y</v>
          </cell>
          <cell r="L122" t="str">
            <v>323-865-0567</v>
          </cell>
          <cell r="M122" t="str">
            <v>626-446-2398</v>
          </cell>
          <cell r="N122" t="str">
            <v>mmuchroms@gmail.com</v>
          </cell>
          <cell r="O122" t="str">
            <v>245 W. PALM DR.</v>
          </cell>
          <cell r="P122" t="str">
            <v>Arcadia</v>
          </cell>
          <cell r="Q122" t="str">
            <v>CA</v>
          </cell>
          <cell r="R122">
            <v>94007</v>
          </cell>
          <cell r="S122" t="str">
            <v>USA</v>
          </cell>
          <cell r="T122" t="str">
            <v>fax: 323-865-3019; hsieh_c@ccnt.hsc.usc.edu</v>
          </cell>
          <cell r="U122">
            <v>69</v>
          </cell>
          <cell r="V122" t="str">
            <v>復興</v>
          </cell>
          <cell r="W122" t="str">
            <v>愛</v>
          </cell>
          <cell r="X122">
            <v>12456</v>
          </cell>
          <cell r="Y122">
            <v>72</v>
          </cell>
          <cell r="Z122" t="str">
            <v>大華</v>
          </cell>
          <cell r="AA122" t="str">
            <v>德</v>
          </cell>
          <cell r="AB122">
            <v>8611</v>
          </cell>
          <cell r="AC122">
            <v>75</v>
          </cell>
          <cell r="AD122" t="str">
            <v>北一女</v>
          </cell>
          <cell r="AE122" t="str">
            <v>恭</v>
          </cell>
          <cell r="AF122">
            <v>1510</v>
          </cell>
          <cell r="AG122">
            <v>79</v>
          </cell>
          <cell r="AH122" t="str">
            <v>台大</v>
          </cell>
          <cell r="AI122" t="str">
            <v>動物</v>
          </cell>
          <cell r="AJ122">
            <v>642509</v>
          </cell>
          <cell r="AK122" t="str">
            <v>USC</v>
          </cell>
          <cell r="AL122" t="str">
            <v>謝</v>
          </cell>
          <cell r="AN122" t="str">
            <v>南加</v>
          </cell>
          <cell r="AO122" t="str">
            <v>R</v>
          </cell>
          <cell r="AP122" t="str">
            <v>R</v>
          </cell>
          <cell r="AS122" t="str">
            <v>忠</v>
          </cell>
          <cell r="AT122" t="str">
            <v>忠</v>
          </cell>
          <cell r="AU122" t="str">
            <v>愛</v>
          </cell>
          <cell r="AY122" t="str">
            <v>Line</v>
          </cell>
        </row>
        <row r="123">
          <cell r="D123" t="str">
            <v>鍾維德</v>
          </cell>
          <cell r="G123" t="str">
            <v>Chung</v>
          </cell>
          <cell r="H123" t="str">
            <v>Joseph</v>
          </cell>
          <cell r="I123" t="str">
            <v>wetchung@hotmail.com</v>
          </cell>
          <cell r="K123" t="str">
            <v>Y</v>
          </cell>
          <cell r="L123" t="str">
            <v>408-253-9926</v>
          </cell>
          <cell r="M123" t="str">
            <v>408-919-6137</v>
          </cell>
          <cell r="N123" t="str">
            <v>86-13776367931</v>
          </cell>
          <cell r="O123" t="str">
            <v/>
          </cell>
          <cell r="P123" t="str">
            <v>Cupertino</v>
          </cell>
          <cell r="Q123" t="str">
            <v>CA</v>
          </cell>
          <cell r="R123" t="str">
            <v/>
          </cell>
          <cell r="S123" t="str">
            <v>USA</v>
          </cell>
          <cell r="T123" t="str">
            <v>joseph.chung@foxconn.com(x)</v>
          </cell>
          <cell r="U123">
            <v>69</v>
          </cell>
          <cell r="V123" t="str">
            <v>復興</v>
          </cell>
          <cell r="W123" t="str">
            <v>忠</v>
          </cell>
          <cell r="X123">
            <v>12119</v>
          </cell>
          <cell r="Y123">
            <v>72</v>
          </cell>
          <cell r="Z123" t="str">
            <v>大華</v>
          </cell>
          <cell r="AA123" t="str">
            <v>禮</v>
          </cell>
          <cell r="AB123">
            <v>8304</v>
          </cell>
          <cell r="AC123">
            <v>75</v>
          </cell>
          <cell r="AD123" t="str">
            <v>建中</v>
          </cell>
          <cell r="AE123">
            <v>11</v>
          </cell>
          <cell r="AF123">
            <v>1114</v>
          </cell>
          <cell r="AG123">
            <v>79</v>
          </cell>
          <cell r="AH123" t="str">
            <v>文化</v>
          </cell>
          <cell r="AI123" t="str">
            <v>機械</v>
          </cell>
          <cell r="AJ123" t="str">
            <v/>
          </cell>
          <cell r="AK123" t="str">
            <v>鴻海精密昆山; 專利代理人</v>
          </cell>
          <cell r="AL123" t="str">
            <v>鍾</v>
          </cell>
          <cell r="AN123" t="str">
            <v>北加</v>
          </cell>
          <cell r="AO123" t="str">
            <v>R</v>
          </cell>
          <cell r="AS123" t="str">
            <v>信</v>
          </cell>
          <cell r="AT123" t="str">
            <v>信</v>
          </cell>
          <cell r="AU123" t="str">
            <v>忠</v>
          </cell>
        </row>
        <row r="124">
          <cell r="D124" t="str">
            <v>聶達穠</v>
          </cell>
          <cell r="G124" t="str">
            <v>Nieh</v>
          </cell>
          <cell r="H124" t="str">
            <v>Albert </v>
          </cell>
          <cell r="I124" t="str">
            <v>aristo_2001@yahoo.com</v>
          </cell>
          <cell r="K124" t="str">
            <v>Y</v>
          </cell>
          <cell r="L124" t="str">
            <v>02-2623-1593; 03-349-4091</v>
          </cell>
          <cell r="N124" t="str">
            <v>0958352695</v>
          </cell>
          <cell r="O124" t="str">
            <v>新北市淡水區新民街一段23號8F</v>
          </cell>
          <cell r="P124" t="str">
            <v>台北市</v>
          </cell>
          <cell r="S124" t="str">
            <v>ROC</v>
          </cell>
          <cell r="T124" t="str">
            <v>tatanone@gmail.com(x); </v>
          </cell>
          <cell r="U124">
            <v>69</v>
          </cell>
          <cell r="V124" t="str">
            <v>復興</v>
          </cell>
          <cell r="W124" t="str">
            <v>孝</v>
          </cell>
          <cell r="X124">
            <v>12245</v>
          </cell>
          <cell r="Y124">
            <v>72</v>
          </cell>
          <cell r="Z124" t="str">
            <v>復興</v>
          </cell>
          <cell r="AA124" t="str">
            <v>望</v>
          </cell>
          <cell r="AB124">
            <v>2219</v>
          </cell>
          <cell r="AC124">
            <v>75</v>
          </cell>
          <cell r="AD124" t="str">
            <v>再興</v>
          </cell>
          <cell r="AE124" t="str">
            <v>勤</v>
          </cell>
          <cell r="AF124">
            <v>3332</v>
          </cell>
          <cell r="AG124">
            <v>79</v>
          </cell>
          <cell r="AL124" t="str">
            <v>聶</v>
          </cell>
          <cell r="AO124" t="str">
            <v>R</v>
          </cell>
          <cell r="AS124" t="str">
            <v>孝</v>
          </cell>
          <cell r="AT124" t="str">
            <v>孝仁</v>
          </cell>
          <cell r="AU124" t="str">
            <v>孝</v>
          </cell>
          <cell r="AV124" t="str">
            <v>望</v>
          </cell>
          <cell r="AW124" t="str">
            <v>望</v>
          </cell>
          <cell r="AX124" t="str">
            <v>望</v>
          </cell>
        </row>
        <row r="125">
          <cell r="D125" t="str">
            <v>顏乃欣</v>
          </cell>
          <cell r="I125" t="str">
            <v>nsy@nccu.edu.tw</v>
          </cell>
          <cell r="K125" t="str">
            <v>Y</v>
          </cell>
          <cell r="M125" t="str">
            <v>02-2939-3091 x 67395</v>
          </cell>
          <cell r="S125" t="str">
            <v>ROC</v>
          </cell>
          <cell r="U125">
            <v>69</v>
          </cell>
          <cell r="V125" t="str">
            <v>復興</v>
          </cell>
          <cell r="W125" t="str">
            <v>信</v>
          </cell>
          <cell r="X125">
            <v>12536</v>
          </cell>
          <cell r="Y125">
            <v>72</v>
          </cell>
          <cell r="Z125" t="str">
            <v>再興</v>
          </cell>
          <cell r="AA125" t="str">
            <v>仁</v>
          </cell>
          <cell r="AB125">
            <v>8351</v>
          </cell>
          <cell r="AC125">
            <v>75</v>
          </cell>
          <cell r="AD125" t="str">
            <v>北一女</v>
          </cell>
          <cell r="AE125" t="str">
            <v>良</v>
          </cell>
          <cell r="AF125">
            <v>1447</v>
          </cell>
          <cell r="AG125">
            <v>79</v>
          </cell>
          <cell r="AH125" t="str">
            <v>政大</v>
          </cell>
          <cell r="AI125" t="str">
            <v>心理</v>
          </cell>
          <cell r="AK125" t="str">
            <v>宋　立; 宋承翰</v>
          </cell>
          <cell r="AL125" t="str">
            <v>顏</v>
          </cell>
          <cell r="AO125" t="str">
            <v>R</v>
          </cell>
          <cell r="AS125" t="str">
            <v>孝</v>
          </cell>
          <cell r="AT125" t="str">
            <v>孝</v>
          </cell>
          <cell r="AU125" t="str">
            <v>信</v>
          </cell>
        </row>
        <row r="126">
          <cell r="D126" t="str">
            <v>羅曉餘</v>
          </cell>
          <cell r="G126" t="str">
            <v>Lo</v>
          </cell>
          <cell r="H126" t="str">
            <v>Randy </v>
          </cell>
          <cell r="I126" t="str">
            <v>randyhylo2003@yahoo.com</v>
          </cell>
          <cell r="K126" t="str">
            <v>Y</v>
          </cell>
          <cell r="M126" t="str">
            <v>408-573-5505</v>
          </cell>
          <cell r="N126" t="str">
            <v>408-623-2638; 408-607-2641; 0970339981</v>
          </cell>
          <cell r="P126" t="str">
            <v>San Jose</v>
          </cell>
          <cell r="Q126" t="str">
            <v>CA</v>
          </cell>
          <cell r="S126" t="str">
            <v>USA</v>
          </cell>
          <cell r="T126" t="str">
            <v>randyl@spilca.com</v>
          </cell>
          <cell r="U126">
            <v>69</v>
          </cell>
          <cell r="V126" t="str">
            <v>復興</v>
          </cell>
          <cell r="W126" t="str">
            <v>孝</v>
          </cell>
          <cell r="X126">
            <v>12217</v>
          </cell>
          <cell r="Y126">
            <v>72</v>
          </cell>
          <cell r="Z126" t="str">
            <v>復興</v>
          </cell>
          <cell r="AA126" t="str">
            <v>信</v>
          </cell>
          <cell r="AB126">
            <v>2144</v>
          </cell>
          <cell r="AC126">
            <v>75</v>
          </cell>
          <cell r="AD126" t="str">
            <v>建中</v>
          </cell>
          <cell r="AE126">
            <v>19</v>
          </cell>
          <cell r="AF126">
            <v>1960</v>
          </cell>
          <cell r="AG126">
            <v>79</v>
          </cell>
          <cell r="AH126" t="str">
            <v>台大</v>
          </cell>
          <cell r="AI126" t="str">
            <v>化工</v>
          </cell>
          <cell r="AJ126">
            <v>646259</v>
          </cell>
          <cell r="AL126" t="str">
            <v>羅</v>
          </cell>
          <cell r="AN126" t="str">
            <v>北加</v>
          </cell>
          <cell r="AO126" t="str">
            <v>R</v>
          </cell>
          <cell r="AP126" t="str">
            <v>R</v>
          </cell>
          <cell r="AS126" t="str">
            <v>孝</v>
          </cell>
          <cell r="AT126" t="str">
            <v>孝</v>
          </cell>
          <cell r="AU126" t="str">
            <v>孝</v>
          </cell>
          <cell r="AV126" t="str">
            <v>望</v>
          </cell>
          <cell r="AW126" t="str">
            <v>望信</v>
          </cell>
          <cell r="AX126" t="str">
            <v>信</v>
          </cell>
          <cell r="AY126" t="str">
            <v>Line</v>
          </cell>
        </row>
        <row r="127">
          <cell r="D127" t="str">
            <v>蘇慧瑜</v>
          </cell>
          <cell r="G127" t="str">
            <v>Su</v>
          </cell>
          <cell r="H127" t="str">
            <v>May</v>
          </cell>
          <cell r="I127" t="str">
            <v>maysu_99@yahoo.com.tw</v>
          </cell>
          <cell r="K127" t="str">
            <v>Y</v>
          </cell>
          <cell r="N127" t="str">
            <v>0926769833</v>
          </cell>
          <cell r="O127" t="str">
            <v>新北市淡水區中正東路二段111號15樓之5</v>
          </cell>
          <cell r="P127" t="str">
            <v>新北市</v>
          </cell>
          <cell r="S127" t="str">
            <v>ROC</v>
          </cell>
          <cell r="U127">
            <v>69</v>
          </cell>
          <cell r="V127" t="str">
            <v>復興</v>
          </cell>
          <cell r="W127" t="str">
            <v>忠</v>
          </cell>
          <cell r="X127">
            <v>12137</v>
          </cell>
          <cell r="Y127">
            <v>72</v>
          </cell>
          <cell r="AC127">
            <v>75</v>
          </cell>
          <cell r="AG127">
            <v>79</v>
          </cell>
          <cell r="AK127" t="str">
            <v>姊姊蘇慧瑩(67復興）</v>
          </cell>
          <cell r="AL127" t="str">
            <v>蘇</v>
          </cell>
          <cell r="AS127" t="str">
            <v>忠</v>
          </cell>
          <cell r="AT127" t="str">
            <v>忠</v>
          </cell>
          <cell r="AU127" t="str">
            <v>忠</v>
          </cell>
        </row>
        <row r="128">
          <cell r="D128" t="str">
            <v>祖國鼎</v>
          </cell>
          <cell r="G128" t="str">
            <v>Tsu</v>
          </cell>
          <cell r="H128" t="str">
            <v>Thomas</v>
          </cell>
          <cell r="I128" t="str">
            <v>thomastsu@hotmail.com</v>
          </cell>
          <cell r="K128" t="str">
            <v>Y</v>
          </cell>
          <cell r="M128" t="str">
            <v>626-457-9488</v>
          </cell>
          <cell r="Q128" t="str">
            <v>CA</v>
          </cell>
          <cell r="S128" t="str">
            <v>USA</v>
          </cell>
          <cell r="U128">
            <v>68</v>
          </cell>
          <cell r="V128" t="str">
            <v>新民</v>
          </cell>
          <cell r="W128" t="str">
            <v>孝</v>
          </cell>
          <cell r="X128">
            <v>7204</v>
          </cell>
          <cell r="Y128">
            <v>72</v>
          </cell>
          <cell r="Z128" t="str">
            <v>復興</v>
          </cell>
          <cell r="AA128" t="str">
            <v>勇</v>
          </cell>
          <cell r="AB128">
            <v>2650</v>
          </cell>
          <cell r="AC128">
            <v>77</v>
          </cell>
          <cell r="AD128" t="str">
            <v>新埔工專</v>
          </cell>
          <cell r="AG128">
            <v>82</v>
          </cell>
          <cell r="AH128" t="str">
            <v>Cal State, Hayward</v>
          </cell>
          <cell r="AL128" t="str">
            <v>祖</v>
          </cell>
          <cell r="AN128" t="str">
            <v>南加</v>
          </cell>
          <cell r="AO128" t="str">
            <v>R</v>
          </cell>
          <cell r="AP128" t="str">
            <v>R</v>
          </cell>
          <cell r="AX128" t="str">
            <v>勇</v>
          </cell>
          <cell r="AY128" t="str">
            <v>Line</v>
          </cell>
        </row>
        <row r="129">
          <cell r="D129" t="str">
            <v>張學海</v>
          </cell>
          <cell r="F129" t="str">
            <v>仁</v>
          </cell>
          <cell r="G129" t="str">
            <v>Chang</v>
          </cell>
          <cell r="H129" t="str">
            <v>Albert H.H.</v>
          </cell>
          <cell r="I129" t="str">
            <v>awesome.albert@msa.hinet.net</v>
          </cell>
          <cell r="K129" t="str">
            <v>Y</v>
          </cell>
          <cell r="M129" t="str">
            <v>02-2625-6738  </v>
          </cell>
          <cell r="N129" t="str">
            <v>0910093550</v>
          </cell>
          <cell r="P129" t="str">
            <v>台北市</v>
          </cell>
          <cell r="S129" t="str">
            <v>ROC</v>
          </cell>
          <cell r="U129">
            <v>69</v>
          </cell>
          <cell r="V129" t="str">
            <v>永樂</v>
          </cell>
          <cell r="W129">
            <v>5</v>
          </cell>
          <cell r="Y129">
            <v>72</v>
          </cell>
          <cell r="Z129" t="str">
            <v>復興</v>
          </cell>
          <cell r="AA129" t="str">
            <v>仁</v>
          </cell>
          <cell r="AB129">
            <v>2546</v>
          </cell>
          <cell r="AC129">
            <v>76</v>
          </cell>
          <cell r="AG129">
            <v>80</v>
          </cell>
          <cell r="AK129" t="str">
            <v>Also 1973復興3721; 澳森企管顧問有限公司</v>
          </cell>
          <cell r="AL129" t="str">
            <v>張</v>
          </cell>
          <cell r="AO129" t="str">
            <v>R</v>
          </cell>
          <cell r="AV129" t="str">
            <v>仁</v>
          </cell>
          <cell r="AW129" t="str">
            <v>勇望</v>
          </cell>
          <cell r="AX129" t="str">
            <v>勤</v>
          </cell>
          <cell r="AY129" t="str">
            <v>Line</v>
          </cell>
        </row>
        <row r="130">
          <cell r="D130" t="str">
            <v>丁維烑</v>
          </cell>
          <cell r="G130" t="str">
            <v>Liang</v>
          </cell>
          <cell r="H130" t="str">
            <v>Michelle</v>
          </cell>
          <cell r="I130" t="str">
            <v>mtliang@yahoo.com</v>
          </cell>
          <cell r="K130" t="str">
            <v>Y</v>
          </cell>
          <cell r="L130" t="str">
            <v>805-499-6202</v>
          </cell>
          <cell r="N130" t="str">
            <v>408-821-8686</v>
          </cell>
          <cell r="P130" t="str">
            <v>Thousand Oaks</v>
          </cell>
          <cell r="Q130" t="str">
            <v>CA</v>
          </cell>
          <cell r="S130" t="str">
            <v>USA</v>
          </cell>
          <cell r="U130">
            <v>69</v>
          </cell>
          <cell r="V130" t="str">
            <v>復興</v>
          </cell>
          <cell r="W130" t="str">
            <v>孝</v>
          </cell>
          <cell r="X130">
            <v>12230</v>
          </cell>
          <cell r="Y130">
            <v>72</v>
          </cell>
          <cell r="Z130" t="str">
            <v>衛理</v>
          </cell>
          <cell r="AA130" t="str">
            <v>望</v>
          </cell>
          <cell r="AB130">
            <v>9237</v>
          </cell>
          <cell r="AC130">
            <v>75</v>
          </cell>
          <cell r="AD130" t="str">
            <v>衛理</v>
          </cell>
          <cell r="AG130">
            <v>79</v>
          </cell>
          <cell r="AH130" t="str">
            <v>東吳</v>
          </cell>
          <cell r="AI130" t="str">
            <v>英語</v>
          </cell>
          <cell r="AL130" t="str">
            <v>丁</v>
          </cell>
          <cell r="AN130" t="str">
            <v>南加</v>
          </cell>
          <cell r="AS130" t="str">
            <v>仁</v>
          </cell>
          <cell r="AT130" t="str">
            <v>仁</v>
          </cell>
          <cell r="AU130" t="str">
            <v>孝</v>
          </cell>
        </row>
        <row r="131">
          <cell r="D131" t="str">
            <v>于大奎</v>
          </cell>
          <cell r="K131" t="str">
            <v>D</v>
          </cell>
          <cell r="U131">
            <v>68</v>
          </cell>
          <cell r="V131" t="str">
            <v>復興</v>
          </cell>
          <cell r="W131" t="str">
            <v>和</v>
          </cell>
          <cell r="X131">
            <v>11715</v>
          </cell>
          <cell r="Y131">
            <v>72</v>
          </cell>
          <cell r="AC131">
            <v>75</v>
          </cell>
          <cell r="AG131">
            <v>78</v>
          </cell>
          <cell r="AL131" t="str">
            <v>于</v>
          </cell>
          <cell r="AM131" t="str">
            <v>歿</v>
          </cell>
        </row>
        <row r="132">
          <cell r="D132" t="str">
            <v>孔慶明</v>
          </cell>
          <cell r="J132" t="str">
            <v>瘦</v>
          </cell>
          <cell r="U132">
            <v>69</v>
          </cell>
          <cell r="V132" t="str">
            <v>復興</v>
          </cell>
          <cell r="W132" t="str">
            <v>忠</v>
          </cell>
          <cell r="X132">
            <v>12129</v>
          </cell>
          <cell r="Y132">
            <v>72</v>
          </cell>
          <cell r="Z132" t="str">
            <v>再興</v>
          </cell>
          <cell r="AA132" t="str">
            <v>孝</v>
          </cell>
          <cell r="AB132">
            <v>8244</v>
          </cell>
          <cell r="AC132">
            <v>75</v>
          </cell>
          <cell r="AD132" t="str">
            <v>建中</v>
          </cell>
          <cell r="AE132">
            <v>4</v>
          </cell>
          <cell r="AF132">
            <v>430</v>
          </cell>
          <cell r="AG132">
            <v>79</v>
          </cell>
          <cell r="AH132" t="str">
            <v>台大</v>
          </cell>
          <cell r="AI132" t="str">
            <v>經濟</v>
          </cell>
          <cell r="AJ132">
            <v>643122</v>
          </cell>
          <cell r="AL132" t="str">
            <v>孔</v>
          </cell>
          <cell r="AS132" t="str">
            <v>信</v>
          </cell>
          <cell r="AT132" t="str">
            <v>信</v>
          </cell>
          <cell r="AU132" t="str">
            <v>忠</v>
          </cell>
        </row>
        <row r="133">
          <cell r="D133" t="str">
            <v>王中興</v>
          </cell>
          <cell r="F133" t="str">
            <v>仁</v>
          </cell>
          <cell r="G133" t="str">
            <v>Wong</v>
          </cell>
          <cell r="H133" t="str">
            <v>Johnny</v>
          </cell>
          <cell r="I133" t="str">
            <v>ychinc@aol.com</v>
          </cell>
          <cell r="K133" t="str">
            <v>Y</v>
          </cell>
          <cell r="Q133" t="str">
            <v>CA</v>
          </cell>
          <cell r="S133" t="str">
            <v>USA</v>
          </cell>
          <cell r="U133">
            <v>69</v>
          </cell>
          <cell r="V133" t="str">
            <v>復興</v>
          </cell>
          <cell r="W133" t="str">
            <v>信</v>
          </cell>
          <cell r="X133">
            <v>12523</v>
          </cell>
          <cell r="Y133">
            <v>72</v>
          </cell>
          <cell r="Z133" t="str">
            <v>復興</v>
          </cell>
          <cell r="AA133" t="str">
            <v>仁</v>
          </cell>
          <cell r="AB133">
            <v>2518</v>
          </cell>
          <cell r="AC133">
            <v>75</v>
          </cell>
          <cell r="AD133" t="str">
            <v>成功</v>
          </cell>
          <cell r="AG133">
            <v>79</v>
          </cell>
          <cell r="AK133" t="str">
            <v>馬惠顏</v>
          </cell>
          <cell r="AL133" t="str">
            <v>王</v>
          </cell>
          <cell r="AN133" t="str">
            <v>南加</v>
          </cell>
          <cell r="AP133" t="str">
            <v>R</v>
          </cell>
          <cell r="AU133" t="str">
            <v>信</v>
          </cell>
          <cell r="AX133" t="str">
            <v>仁</v>
          </cell>
          <cell r="AY133" t="str">
            <v>Line</v>
          </cell>
        </row>
        <row r="134">
          <cell r="D134" t="str">
            <v>王文寧</v>
          </cell>
          <cell r="H134" t="str">
            <v>Wenning</v>
          </cell>
          <cell r="I134" t="str">
            <v>wenning.w.han@exxonmobil.com</v>
          </cell>
          <cell r="K134" t="str">
            <v>Y</v>
          </cell>
          <cell r="L134" t="str">
            <v>281-834-0085</v>
          </cell>
          <cell r="P134" t="str">
            <v>Trenton</v>
          </cell>
          <cell r="Q134" t="str">
            <v>TX</v>
          </cell>
          <cell r="S134" t="str">
            <v>USA</v>
          </cell>
          <cell r="U134">
            <v>69</v>
          </cell>
          <cell r="V134" t="str">
            <v>復興</v>
          </cell>
          <cell r="W134" t="str">
            <v>孝</v>
          </cell>
          <cell r="X134">
            <v>12208</v>
          </cell>
          <cell r="Y134">
            <v>72</v>
          </cell>
          <cell r="Z134" t="str">
            <v>復興</v>
          </cell>
          <cell r="AA134" t="str">
            <v>愛</v>
          </cell>
          <cell r="AB134">
            <v>2305</v>
          </cell>
          <cell r="AC134">
            <v>75</v>
          </cell>
          <cell r="AD134" t="str">
            <v>北一女</v>
          </cell>
          <cell r="AE134" t="str">
            <v>公</v>
          </cell>
          <cell r="AF134">
            <v>960</v>
          </cell>
          <cell r="AG134">
            <v>79</v>
          </cell>
          <cell r="AH134" t="str">
            <v>清大</v>
          </cell>
          <cell r="AI134" t="str">
            <v>化學</v>
          </cell>
          <cell r="AJ134">
            <v>644017</v>
          </cell>
          <cell r="AL134" t="str">
            <v>王</v>
          </cell>
          <cell r="AO134" t="str">
            <v>M</v>
          </cell>
          <cell r="AS134" t="str">
            <v>忠</v>
          </cell>
          <cell r="AT134" t="str">
            <v>忠</v>
          </cell>
          <cell r="AU134" t="str">
            <v>孝</v>
          </cell>
          <cell r="AV134" t="str">
            <v>愛</v>
          </cell>
          <cell r="AW134" t="str">
            <v>愛</v>
          </cell>
          <cell r="AX134" t="str">
            <v>愛</v>
          </cell>
        </row>
        <row r="135">
          <cell r="D135" t="str">
            <v>王右成</v>
          </cell>
          <cell r="G135" t="str">
            <v>Wang</v>
          </cell>
          <cell r="H135" t="str">
            <v>Danny </v>
          </cell>
          <cell r="I135" t="str">
            <v>dannywang1892@hotmail.com</v>
          </cell>
          <cell r="K135" t="str">
            <v>Y</v>
          </cell>
          <cell r="L135" t="str">
            <v>goodogmorning@gmail.com</v>
          </cell>
          <cell r="M135" t="str">
            <v>eternalovebug@gmail.com</v>
          </cell>
          <cell r="N135" t="str">
            <v>eternalovebug@gmail.com</v>
          </cell>
          <cell r="O135" t="str">
            <v>我有微信帳號  killerbug 我通常使用這個郵箱  dannywang1892@hotmail.com 今天是我的生日 6月19日 </v>
          </cell>
          <cell r="T135" t="str">
            <v>eternalovebug@hotmail.com(x); goodogmorning@hotmail.com(x)</v>
          </cell>
          <cell r="U135">
            <v>69</v>
          </cell>
          <cell r="V135" t="str">
            <v>復興</v>
          </cell>
          <cell r="W135" t="str">
            <v>孝</v>
          </cell>
          <cell r="X135">
            <v>12247</v>
          </cell>
          <cell r="Y135">
            <v>72</v>
          </cell>
          <cell r="AC135">
            <v>75</v>
          </cell>
          <cell r="AG135">
            <v>79</v>
          </cell>
          <cell r="AK135" t="str">
            <v>大姊王　槑(63復小)；妹妹王　喆(74土木)，妹夫邢志平(74土木)，弟弟王右成(69復小)</v>
          </cell>
          <cell r="AL135" t="str">
            <v>王</v>
          </cell>
          <cell r="AS135" t="str">
            <v>仁</v>
          </cell>
          <cell r="AT135" t="str">
            <v>仁</v>
          </cell>
          <cell r="AU135" t="str">
            <v>孝</v>
          </cell>
          <cell r="AV135" t="str">
            <v>勇</v>
          </cell>
        </row>
        <row r="136">
          <cell r="D136" t="str">
            <v>王申如</v>
          </cell>
          <cell r="G136" t="str">
            <v>Wang</v>
          </cell>
          <cell r="H136" t="str">
            <v>Sherry Shen-Ju</v>
          </cell>
          <cell r="I136" t="str">
            <v>familymei@aol.com</v>
          </cell>
          <cell r="K136" t="str">
            <v>Y</v>
          </cell>
          <cell r="L136" t="str">
            <v>516-869-6621</v>
          </cell>
          <cell r="N136" t="str">
            <v>516-603-9571</v>
          </cell>
          <cell r="O136" t="str">
            <v>38 Vanderbilt Ave.</v>
          </cell>
          <cell r="P136" t="str">
            <v>Manhasset</v>
          </cell>
          <cell r="Q136" t="str">
            <v>NY</v>
          </cell>
          <cell r="R136">
            <v>11030</v>
          </cell>
          <cell r="S136" t="str">
            <v>USA</v>
          </cell>
          <cell r="U136">
            <v>68</v>
          </cell>
          <cell r="V136" t="str">
            <v>復興</v>
          </cell>
          <cell r="W136" t="str">
            <v>仁</v>
          </cell>
          <cell r="X136">
            <v>11327</v>
          </cell>
          <cell r="Y136">
            <v>72</v>
          </cell>
          <cell r="Z136" t="str">
            <v>復興</v>
          </cell>
          <cell r="AA136" t="str">
            <v>愛</v>
          </cell>
          <cell r="AB136">
            <v>2321</v>
          </cell>
          <cell r="AC136">
            <v>75</v>
          </cell>
          <cell r="AD136" t="str">
            <v>中山</v>
          </cell>
          <cell r="AE136" t="str">
            <v>NA</v>
          </cell>
          <cell r="AG136">
            <v>79</v>
          </cell>
          <cell r="AH136" t="str">
            <v>輔大</v>
          </cell>
          <cell r="AI136" t="str">
            <v>法律</v>
          </cell>
          <cell r="AK136" t="str">
            <v>梅復興</v>
          </cell>
          <cell r="AL136" t="str">
            <v>王</v>
          </cell>
          <cell r="AV136" t="str">
            <v>愛</v>
          </cell>
          <cell r="AW136" t="str">
            <v>愛</v>
          </cell>
          <cell r="AX136" t="str">
            <v>愛</v>
          </cell>
        </row>
        <row r="137">
          <cell r="D137" t="str">
            <v>王仲娣</v>
          </cell>
          <cell r="G137" t="str">
            <v>Wang </v>
          </cell>
          <cell r="I137" t="str">
            <v>franciscojenwang@yahoo.com.tw</v>
          </cell>
          <cell r="K137" t="str">
            <v>Y</v>
          </cell>
          <cell r="L137" t="str">
            <v>日本：鮑大安、鮑陳耶珍夫婦；任美豪弟兄；陳慶明、陳胡巧玲夫婦。</v>
          </cell>
          <cell r="M137" t="str">
            <v>任美豪. franciscojenwang@yahoo.com.tw. 2011/4月/18日. 日本. 8. 任王仲娣. 2011/4月/18日</v>
          </cell>
          <cell r="N137" t="str">
            <v>https://www.facebook.com/photo.php?fbid=719867634713931&amp;set=a.204521856248514.52421.100000721042075&amp;type=1&amp;theater</v>
          </cell>
          <cell r="O137" t="str">
            <v>http://tw.myblog.yahoo.com/mtt-taiwan/article?mid=3087&amp;prev=3088&amp;next=3086</v>
          </cell>
          <cell r="S137" t="str">
            <v>ROC</v>
          </cell>
          <cell r="U137">
            <v>69</v>
          </cell>
          <cell r="V137" t="str">
            <v>復興</v>
          </cell>
          <cell r="W137" t="str">
            <v>信</v>
          </cell>
          <cell r="X137">
            <v>12530</v>
          </cell>
          <cell r="Y137">
            <v>72</v>
          </cell>
          <cell r="Z137" t="str">
            <v>復興</v>
          </cell>
          <cell r="AA137" t="str">
            <v>愛</v>
          </cell>
          <cell r="AB137">
            <v>2357</v>
          </cell>
          <cell r="AC137">
            <v>75</v>
          </cell>
          <cell r="AD137" t="str">
            <v>中山</v>
          </cell>
          <cell r="AE137" t="str">
            <v>廉</v>
          </cell>
          <cell r="AF137">
            <v>2554</v>
          </cell>
          <cell r="AG137">
            <v>79</v>
          </cell>
          <cell r="AK137" t="str">
            <v>任美豪</v>
          </cell>
          <cell r="AL137" t="str">
            <v>王</v>
          </cell>
          <cell r="AS137" t="str">
            <v>忠</v>
          </cell>
          <cell r="AT137" t="str">
            <v>忠</v>
          </cell>
          <cell r="AU137" t="str">
            <v>信</v>
          </cell>
          <cell r="AV137" t="str">
            <v>愛</v>
          </cell>
          <cell r="AW137" t="str">
            <v>愛</v>
          </cell>
          <cell r="AX137" t="str">
            <v>愛</v>
          </cell>
        </row>
        <row r="138">
          <cell r="D138" t="str">
            <v>王秀帷</v>
          </cell>
          <cell r="G138" t="str">
            <v>Wang</v>
          </cell>
          <cell r="H138" t="str">
            <v>Carol</v>
          </cell>
          <cell r="I138" t="str">
            <v>godislov@ms31.hinet.net</v>
          </cell>
          <cell r="K138" t="str">
            <v>Y</v>
          </cell>
          <cell r="M138" t="str">
            <v>02-2703-5778</v>
          </cell>
          <cell r="N138" t="str">
            <v>0933888287</v>
          </cell>
          <cell r="O138" t="str">
            <v>台北市大安路一段157巷8號5樓</v>
          </cell>
          <cell r="P138" t="str">
            <v>台北市</v>
          </cell>
          <cell r="S138" t="str">
            <v>ROC</v>
          </cell>
          <cell r="U138">
            <v>69</v>
          </cell>
          <cell r="V138" t="str">
            <v>復興</v>
          </cell>
          <cell r="W138" t="str">
            <v>愛</v>
          </cell>
          <cell r="X138">
            <v>12448</v>
          </cell>
          <cell r="Y138">
            <v>72</v>
          </cell>
          <cell r="Z138" t="str">
            <v>復興</v>
          </cell>
          <cell r="AA138" t="str">
            <v>愛</v>
          </cell>
          <cell r="AB138">
            <v>2355</v>
          </cell>
          <cell r="AC138">
            <v>75</v>
          </cell>
          <cell r="AD138" t="str">
            <v>北一女</v>
          </cell>
          <cell r="AE138" t="str">
            <v>信</v>
          </cell>
          <cell r="AF138">
            <v>503</v>
          </cell>
          <cell r="AG138">
            <v>79</v>
          </cell>
          <cell r="AH138" t="str">
            <v>輔大</v>
          </cell>
          <cell r="AI138" t="str">
            <v>國貿</v>
          </cell>
          <cell r="AK138" t="str">
            <v>林竟成</v>
          </cell>
          <cell r="AL138" t="str">
            <v>王</v>
          </cell>
          <cell r="AO138" t="str">
            <v>M</v>
          </cell>
          <cell r="AU138" t="str">
            <v>愛</v>
          </cell>
          <cell r="AV138" t="str">
            <v>愛</v>
          </cell>
          <cell r="AW138" t="str">
            <v>愛</v>
          </cell>
          <cell r="AX138" t="str">
            <v>愛</v>
          </cell>
          <cell r="AY138" t="str">
            <v>Line</v>
          </cell>
        </row>
        <row r="139">
          <cell r="D139" t="str">
            <v>王佩玉</v>
          </cell>
          <cell r="H139" t="str">
            <v>Alice</v>
          </cell>
          <cell r="I139" t="str">
            <v>alice@alliedpoly.com</v>
          </cell>
          <cell r="K139" t="str">
            <v>Y</v>
          </cell>
          <cell r="L139" t="str">
            <v>510-353-1828</v>
          </cell>
          <cell r="M139" t="str">
            <v>510-265-1111</v>
          </cell>
          <cell r="N139" t="str">
            <v>510-708-1478</v>
          </cell>
          <cell r="P139" t="str">
            <v>Oakland</v>
          </cell>
          <cell r="Q139" t="str">
            <v>CA</v>
          </cell>
          <cell r="S139" t="str">
            <v>USA</v>
          </cell>
          <cell r="T139" t="str">
            <v>510-468-3266</v>
          </cell>
          <cell r="U139">
            <v>68</v>
          </cell>
          <cell r="V139" t="str">
            <v>再興</v>
          </cell>
          <cell r="W139" t="str">
            <v>乙</v>
          </cell>
          <cell r="X139">
            <v>10213</v>
          </cell>
          <cell r="Y139">
            <v>72</v>
          </cell>
          <cell r="Z139" t="str">
            <v>復興</v>
          </cell>
          <cell r="AA139" t="str">
            <v>愛</v>
          </cell>
          <cell r="AB139">
            <v>2334</v>
          </cell>
          <cell r="AC139">
            <v>75</v>
          </cell>
          <cell r="AG139">
            <v>79</v>
          </cell>
          <cell r="AH139" t="str">
            <v>文德</v>
          </cell>
          <cell r="AK139" t="str">
            <v>周祖蔭(俞祖蔭)</v>
          </cell>
          <cell r="AL139" t="str">
            <v>王</v>
          </cell>
          <cell r="AN139" t="str">
            <v>北加</v>
          </cell>
          <cell r="AV139" t="str">
            <v>愛</v>
          </cell>
          <cell r="AW139" t="str">
            <v>愛</v>
          </cell>
          <cell r="AX139" t="str">
            <v>愛</v>
          </cell>
          <cell r="AY139" t="str">
            <v>Line</v>
          </cell>
        </row>
        <row r="140">
          <cell r="D140" t="str">
            <v>王明德</v>
          </cell>
          <cell r="J140" t="str">
            <v>NO</v>
          </cell>
          <cell r="K140" t="str">
            <v>Y</v>
          </cell>
          <cell r="S140" t="str">
            <v>USA</v>
          </cell>
          <cell r="U140">
            <v>69</v>
          </cell>
          <cell r="Y140">
            <v>72</v>
          </cell>
          <cell r="Z140" t="str">
            <v>復興</v>
          </cell>
          <cell r="AA140" t="str">
            <v>勇</v>
          </cell>
          <cell r="AB140">
            <v>2622</v>
          </cell>
          <cell r="AC140">
            <v>75</v>
          </cell>
          <cell r="AD140" t="str">
            <v>建中</v>
          </cell>
          <cell r="AE140">
            <v>6</v>
          </cell>
          <cell r="AF140">
            <v>639</v>
          </cell>
          <cell r="AG140">
            <v>79</v>
          </cell>
          <cell r="AH140" t="str">
            <v>台大</v>
          </cell>
          <cell r="AI140" t="str">
            <v>植病</v>
          </cell>
          <cell r="AJ140">
            <v>646463</v>
          </cell>
          <cell r="AL140" t="str">
            <v>王</v>
          </cell>
          <cell r="AX140" t="str">
            <v>勇</v>
          </cell>
        </row>
        <row r="141">
          <cell r="D141" t="str">
            <v>王相華</v>
          </cell>
          <cell r="G141" t="str">
            <v>Pedersen</v>
          </cell>
          <cell r="H141" t="str">
            <v>Grace</v>
          </cell>
          <cell r="I141" t="str">
            <v>gracepedersen@yahoo.com</v>
          </cell>
          <cell r="K141" t="str">
            <v>Y</v>
          </cell>
          <cell r="L141" t="str">
            <v>650-559-9618</v>
          </cell>
          <cell r="N141" t="str">
            <v>408-497-5781</v>
          </cell>
          <cell r="P141" t="str">
            <v>Los Altos</v>
          </cell>
          <cell r="Q141" t="str">
            <v>CA</v>
          </cell>
          <cell r="S141" t="str">
            <v>USA</v>
          </cell>
          <cell r="U141">
            <v>68</v>
          </cell>
          <cell r="V141" t="str">
            <v>復興</v>
          </cell>
          <cell r="W141" t="str">
            <v>和</v>
          </cell>
          <cell r="X141">
            <v>11709</v>
          </cell>
          <cell r="Y141">
            <v>72</v>
          </cell>
          <cell r="Z141" t="str">
            <v>復興</v>
          </cell>
          <cell r="AA141" t="str">
            <v>愛</v>
          </cell>
          <cell r="AB141">
            <v>2338</v>
          </cell>
          <cell r="AC141">
            <v>75</v>
          </cell>
          <cell r="AD141" t="str">
            <v>景美</v>
          </cell>
          <cell r="AG141">
            <v>79</v>
          </cell>
          <cell r="AL141" t="str">
            <v>王</v>
          </cell>
          <cell r="AN141" t="str">
            <v>北加</v>
          </cell>
          <cell r="AP141" t="str">
            <v>R</v>
          </cell>
          <cell r="AV141" t="str">
            <v>愛</v>
          </cell>
          <cell r="AW141" t="str">
            <v>愛</v>
          </cell>
          <cell r="AX141" t="str">
            <v>愛</v>
          </cell>
          <cell r="AY141" t="str">
            <v>Line</v>
          </cell>
        </row>
        <row r="142">
          <cell r="D142" t="str">
            <v>王美玲</v>
          </cell>
          <cell r="G142" t="str">
            <v>Wang </v>
          </cell>
          <cell r="H142" t="str">
            <v>Marina</v>
          </cell>
          <cell r="I142" t="str">
            <v>marina_wang@hotmail.com</v>
          </cell>
          <cell r="K142" t="str">
            <v>Y</v>
          </cell>
          <cell r="U142">
            <v>68</v>
          </cell>
          <cell r="V142" t="str">
            <v>復興</v>
          </cell>
          <cell r="W142" t="str">
            <v>孝</v>
          </cell>
          <cell r="X142">
            <v>11217</v>
          </cell>
          <cell r="Y142">
            <v>72</v>
          </cell>
          <cell r="Z142" t="str">
            <v>復興</v>
          </cell>
          <cell r="AA142" t="str">
            <v>智</v>
          </cell>
          <cell r="AB142">
            <v>2413</v>
          </cell>
          <cell r="AC142">
            <v>75</v>
          </cell>
          <cell r="AG142">
            <v>79</v>
          </cell>
          <cell r="AL142" t="str">
            <v>王</v>
          </cell>
          <cell r="AV142" t="str">
            <v>智</v>
          </cell>
          <cell r="AW142" t="str">
            <v>智</v>
          </cell>
          <cell r="AX142" t="str">
            <v>智</v>
          </cell>
        </row>
        <row r="143">
          <cell r="D143" t="str">
            <v>王茱麗</v>
          </cell>
          <cell r="G143" t="str">
            <v>Wang </v>
          </cell>
          <cell r="H143" t="str">
            <v>Julie </v>
          </cell>
          <cell r="I143" t="str">
            <v>juliews168@gmail.com </v>
          </cell>
          <cell r="K143" t="str">
            <v>Y</v>
          </cell>
          <cell r="L143" t="str">
            <v>626-576-7446</v>
          </cell>
          <cell r="Q143" t="str">
            <v>CA</v>
          </cell>
          <cell r="S143" t="str">
            <v>USA</v>
          </cell>
          <cell r="U143">
            <v>69</v>
          </cell>
          <cell r="V143" t="str">
            <v>復興</v>
          </cell>
          <cell r="W143" t="str">
            <v>信</v>
          </cell>
          <cell r="X143">
            <v>12549</v>
          </cell>
          <cell r="Y143">
            <v>72</v>
          </cell>
          <cell r="Z143" t="str">
            <v>復興</v>
          </cell>
          <cell r="AA143" t="str">
            <v>智</v>
          </cell>
          <cell r="AB143">
            <v>2446</v>
          </cell>
          <cell r="AC143">
            <v>75</v>
          </cell>
          <cell r="AD143" t="str">
            <v>中山</v>
          </cell>
          <cell r="AE143" t="str">
            <v>廉</v>
          </cell>
          <cell r="AF143">
            <v>2542</v>
          </cell>
          <cell r="AG143">
            <v>79</v>
          </cell>
          <cell r="AH143" t="str">
            <v>文化</v>
          </cell>
          <cell r="AI143" t="str">
            <v>新聞</v>
          </cell>
          <cell r="AL143" t="str">
            <v>王</v>
          </cell>
          <cell r="AU143" t="str">
            <v>信</v>
          </cell>
          <cell r="AV143" t="str">
            <v>智</v>
          </cell>
          <cell r="AW143" t="str">
            <v>智</v>
          </cell>
          <cell r="AX143" t="str">
            <v>智</v>
          </cell>
        </row>
        <row r="144">
          <cell r="D144" t="str">
            <v>王敏書</v>
          </cell>
          <cell r="U144">
            <v>69</v>
          </cell>
          <cell r="V144" t="str">
            <v>復興</v>
          </cell>
          <cell r="W144" t="str">
            <v>信</v>
          </cell>
          <cell r="X144">
            <v>12519</v>
          </cell>
          <cell r="Y144">
            <v>72</v>
          </cell>
          <cell r="Z144" t="str">
            <v>大華</v>
          </cell>
          <cell r="AA144" t="str">
            <v>仁</v>
          </cell>
          <cell r="AB144">
            <v>8115</v>
          </cell>
          <cell r="AC144">
            <v>75</v>
          </cell>
          <cell r="AD144" t="str">
            <v>建中</v>
          </cell>
          <cell r="AE144">
            <v>11</v>
          </cell>
          <cell r="AF144">
            <v>1106</v>
          </cell>
          <cell r="AG144">
            <v>79</v>
          </cell>
          <cell r="AL144" t="str">
            <v>王</v>
          </cell>
          <cell r="AU144" t="str">
            <v>信</v>
          </cell>
        </row>
        <row r="145">
          <cell r="D145" t="str">
            <v>王凱利</v>
          </cell>
          <cell r="U145">
            <v>69</v>
          </cell>
          <cell r="Y145">
            <v>72</v>
          </cell>
          <cell r="Z145" t="str">
            <v>復興</v>
          </cell>
          <cell r="AA145" t="str">
            <v>仁</v>
          </cell>
          <cell r="AB145">
            <v>2534</v>
          </cell>
          <cell r="AC145">
            <v>75</v>
          </cell>
          <cell r="AG145">
            <v>79</v>
          </cell>
          <cell r="AL145" t="str">
            <v>王</v>
          </cell>
          <cell r="AX145" t="str">
            <v>仁</v>
          </cell>
        </row>
        <row r="146">
          <cell r="D146" t="str">
            <v>王隆祥</v>
          </cell>
          <cell r="G146" t="str">
            <v>Wang</v>
          </cell>
          <cell r="H146" t="str">
            <v>Ken</v>
          </cell>
          <cell r="I146" t="str">
            <v>ken88wang@gmail.com</v>
          </cell>
          <cell r="K146" t="str">
            <v>Y</v>
          </cell>
          <cell r="L146" t="str">
            <v>919-608-9076</v>
          </cell>
          <cell r="M146" t="str">
            <v>02-2809-3802 x 211(x)</v>
          </cell>
          <cell r="N146" t="str">
            <v>0912473241；86-13402622342； 0932179728(x)</v>
          </cell>
          <cell r="P146" t="str">
            <v>台北市</v>
          </cell>
          <cell r="S146" t="str">
            <v>ROC</v>
          </cell>
          <cell r="U146">
            <v>69</v>
          </cell>
          <cell r="V146" t="str">
            <v>復興</v>
          </cell>
          <cell r="W146" t="str">
            <v>忠</v>
          </cell>
          <cell r="X146">
            <v>12102</v>
          </cell>
          <cell r="Y146">
            <v>72</v>
          </cell>
          <cell r="Z146" t="str">
            <v>復興</v>
          </cell>
          <cell r="AC146">
            <v>75</v>
          </cell>
          <cell r="AG146">
            <v>79</v>
          </cell>
          <cell r="AL146" t="str">
            <v>王</v>
          </cell>
          <cell r="AS146" t="str">
            <v>X</v>
          </cell>
          <cell r="AT146" t="str">
            <v>X</v>
          </cell>
          <cell r="AU146" t="str">
            <v>忠</v>
          </cell>
        </row>
        <row r="147">
          <cell r="D147" t="str">
            <v>王雅惠</v>
          </cell>
          <cell r="H147" t="str">
            <v>Grace</v>
          </cell>
          <cell r="I147" t="str">
            <v>yahueigrace@yahoo.com.tw</v>
          </cell>
          <cell r="K147" t="str">
            <v>Y</v>
          </cell>
          <cell r="L147" t="str">
            <v>02-2508-2260</v>
          </cell>
          <cell r="N147" t="str">
            <v>0963366622</v>
          </cell>
          <cell r="P147" t="str">
            <v>台北市</v>
          </cell>
          <cell r="S147" t="str">
            <v>ROC</v>
          </cell>
          <cell r="U147">
            <v>69</v>
          </cell>
          <cell r="Y147">
            <v>72</v>
          </cell>
          <cell r="Z147" t="str">
            <v>復興</v>
          </cell>
          <cell r="AA147" t="str">
            <v>愛</v>
          </cell>
          <cell r="AB147">
            <v>2336</v>
          </cell>
          <cell r="AC147">
            <v>75</v>
          </cell>
          <cell r="AD147" t="str">
            <v>中山</v>
          </cell>
          <cell r="AG147">
            <v>80</v>
          </cell>
          <cell r="AH147" t="str">
            <v>逢甲</v>
          </cell>
          <cell r="AI147" t="str">
            <v>建築</v>
          </cell>
          <cell r="AL147" t="str">
            <v>王</v>
          </cell>
          <cell r="AV147" t="str">
            <v>愛</v>
          </cell>
          <cell r="AW147" t="str">
            <v>愛</v>
          </cell>
          <cell r="AX147" t="str">
            <v>愛</v>
          </cell>
          <cell r="AY147" t="str">
            <v>Line</v>
          </cell>
        </row>
        <row r="148">
          <cell r="D148" t="str">
            <v>王夢梅</v>
          </cell>
          <cell r="U148">
            <v>68</v>
          </cell>
          <cell r="V148" t="str">
            <v>復興</v>
          </cell>
          <cell r="W148" t="str">
            <v>孝</v>
          </cell>
          <cell r="X148">
            <v>11220</v>
          </cell>
          <cell r="Y148">
            <v>72</v>
          </cell>
          <cell r="Z148" t="str">
            <v>復興</v>
          </cell>
          <cell r="AA148" t="str">
            <v>愛</v>
          </cell>
          <cell r="AB148">
            <v>2360</v>
          </cell>
          <cell r="AC148">
            <v>74</v>
          </cell>
          <cell r="AG148">
            <v>78</v>
          </cell>
          <cell r="AL148" t="str">
            <v>王</v>
          </cell>
          <cell r="AV148" t="str">
            <v>愛</v>
          </cell>
          <cell r="AW148" t="str">
            <v>愛</v>
          </cell>
          <cell r="AX148" t="str">
            <v>愛</v>
          </cell>
        </row>
        <row r="149">
          <cell r="D149" t="str">
            <v>王維耀</v>
          </cell>
          <cell r="G149" t="str">
            <v>Wang</v>
          </cell>
          <cell r="I149" t="str">
            <v>t168_wang@yahoo.com</v>
          </cell>
          <cell r="K149" t="str">
            <v>Y</v>
          </cell>
          <cell r="L149" t="str">
            <v>02-2763-5936</v>
          </cell>
          <cell r="M149" t="str">
            <v>02-2657-8000 x 760</v>
          </cell>
          <cell r="N149" t="str">
            <v>0933163839</v>
          </cell>
          <cell r="P149" t="str">
            <v>台北市</v>
          </cell>
          <cell r="S149" t="str">
            <v>ROC</v>
          </cell>
          <cell r="T149" t="str">
            <v>wywang@mitac.com.tw(x)</v>
          </cell>
          <cell r="U149">
            <v>69</v>
          </cell>
          <cell r="V149" t="str">
            <v>復興</v>
          </cell>
          <cell r="W149" t="str">
            <v>仁</v>
          </cell>
          <cell r="X149">
            <v>12306</v>
          </cell>
          <cell r="Y149">
            <v>72</v>
          </cell>
          <cell r="AC149">
            <v>75</v>
          </cell>
          <cell r="AG149">
            <v>79</v>
          </cell>
          <cell r="AK149" t="str">
            <v>梁佩芳，Alice Liang</v>
          </cell>
          <cell r="AL149" t="str">
            <v>王</v>
          </cell>
          <cell r="AU149" t="str">
            <v>仁</v>
          </cell>
        </row>
        <row r="150">
          <cell r="D150" t="str">
            <v>王衛國</v>
          </cell>
          <cell r="H150" t="str">
            <v>Willis</v>
          </cell>
          <cell r="K150" t="str">
            <v>D</v>
          </cell>
          <cell r="M150" t="str">
            <v>626-912-7088</v>
          </cell>
          <cell r="N150" t="str">
            <v>86-13817723988</v>
          </cell>
          <cell r="Q150" t="str">
            <v>CA</v>
          </cell>
          <cell r="S150" t="str">
            <v>USA</v>
          </cell>
          <cell r="U150">
            <v>69</v>
          </cell>
          <cell r="V150" t="str">
            <v>復興</v>
          </cell>
          <cell r="W150" t="str">
            <v>孝</v>
          </cell>
          <cell r="X150">
            <v>12253</v>
          </cell>
          <cell r="Y150">
            <v>73</v>
          </cell>
          <cell r="Z150" t="str">
            <v>復興</v>
          </cell>
          <cell r="AA150" t="str">
            <v>信</v>
          </cell>
          <cell r="AB150">
            <v>3132</v>
          </cell>
          <cell r="AC150">
            <v>75</v>
          </cell>
          <cell r="AD150" t="str">
            <v/>
          </cell>
          <cell r="AE150" t="str">
            <v/>
          </cell>
          <cell r="AF150" t="str">
            <v/>
          </cell>
          <cell r="AG150">
            <v>79</v>
          </cell>
          <cell r="AK150" t="str">
            <v>王鈞國的弟弟; 魯振榮的表弟; 2013年10月左右自殺</v>
          </cell>
          <cell r="AL150" t="str">
            <v>王</v>
          </cell>
          <cell r="AM150" t="str">
            <v>歿</v>
          </cell>
          <cell r="AN150" t="str">
            <v>南加</v>
          </cell>
          <cell r="AS150" t="str">
            <v>信</v>
          </cell>
          <cell r="AT150" t="str">
            <v>信</v>
          </cell>
          <cell r="AU150" t="str">
            <v>孝</v>
          </cell>
          <cell r="AX150" t="str">
            <v>信</v>
          </cell>
        </row>
        <row r="151">
          <cell r="D151" t="str">
            <v>王魯霞</v>
          </cell>
          <cell r="K151" t="str">
            <v>Y</v>
          </cell>
          <cell r="L151" t="str">
            <v>2010,01,20第二次去信25日與王伯母通電話。王伯母有三女，47、48、51年次，最小兒子，58年次。</v>
          </cell>
          <cell r="M151" t="str">
            <v>養父母雙亡，留鉅額遺產，在加拿大佛光山任事。單身。獨生女。</v>
          </cell>
          <cell r="S151" t="str">
            <v>Canada</v>
          </cell>
          <cell r="T151" t="str">
            <v>02-2727-2752 嬸嬸電話</v>
          </cell>
          <cell r="U151">
            <v>69</v>
          </cell>
          <cell r="V151" t="str">
            <v>復興</v>
          </cell>
          <cell r="W151" t="str">
            <v>義</v>
          </cell>
          <cell r="X151">
            <v>12637</v>
          </cell>
          <cell r="Y151">
            <v>72</v>
          </cell>
          <cell r="Z151" t="str">
            <v>復興</v>
          </cell>
          <cell r="AA151" t="str">
            <v>愛</v>
          </cell>
          <cell r="AB151">
            <v>2353</v>
          </cell>
          <cell r="AC151">
            <v>75</v>
          </cell>
          <cell r="AD151" t="str">
            <v>中山</v>
          </cell>
          <cell r="AE151" t="str">
            <v>羣</v>
          </cell>
          <cell r="AF151">
            <v>1648</v>
          </cell>
          <cell r="AG151">
            <v>79</v>
          </cell>
          <cell r="AH151" t="str">
            <v>東吳</v>
          </cell>
          <cell r="AI151" t="str">
            <v>英語</v>
          </cell>
          <cell r="AJ151">
            <v>6821148</v>
          </cell>
          <cell r="AK151" t="str">
            <v>45年9月13日A210027785 台北市信義區國業里26鄰虎林街232巷49號4樓</v>
          </cell>
          <cell r="AL151" t="str">
            <v>王</v>
          </cell>
          <cell r="AU151" t="str">
            <v>義</v>
          </cell>
          <cell r="AV151" t="str">
            <v>愛</v>
          </cell>
          <cell r="AW151" t="str">
            <v>愛</v>
          </cell>
          <cell r="AX151" t="str">
            <v>愛</v>
          </cell>
        </row>
        <row r="152">
          <cell r="D152" t="str">
            <v>王曉伯</v>
          </cell>
          <cell r="F152" t="str">
            <v>仁</v>
          </cell>
          <cell r="I152" t="str">
            <v>shiao@mail.chinatimes.com.tw</v>
          </cell>
          <cell r="J152" t="str">
            <v>bad</v>
          </cell>
          <cell r="K152" t="str">
            <v>Y</v>
          </cell>
          <cell r="M152" t="str">
            <v>02-2308-7111 x 5788</v>
          </cell>
          <cell r="P152" t="str">
            <v>台北市</v>
          </cell>
          <cell r="S152" t="str">
            <v>ROC</v>
          </cell>
          <cell r="U152">
            <v>69</v>
          </cell>
          <cell r="Y152">
            <v>72</v>
          </cell>
          <cell r="Z152" t="str">
            <v>復興</v>
          </cell>
          <cell r="AA152" t="str">
            <v>仁</v>
          </cell>
          <cell r="AB152">
            <v>2529</v>
          </cell>
          <cell r="AC152">
            <v>75</v>
          </cell>
          <cell r="AG152">
            <v>79</v>
          </cell>
          <cell r="AL152" t="str">
            <v>王</v>
          </cell>
          <cell r="AX152" t="str">
            <v>仁</v>
          </cell>
        </row>
        <row r="153">
          <cell r="D153" t="str">
            <v>王靜媛</v>
          </cell>
          <cell r="G153" t="str">
            <v>Wang</v>
          </cell>
          <cell r="I153" t="str">
            <v>jywang@moea.gov.tw </v>
          </cell>
          <cell r="K153" t="str">
            <v>Y</v>
          </cell>
          <cell r="M153" t="str">
            <v>02-2396-8087 </v>
          </cell>
          <cell r="N153" t="str">
            <v>0926950966</v>
          </cell>
          <cell r="P153" t="str">
            <v>台北市</v>
          </cell>
          <cell r="S153" t="str">
            <v>ROC</v>
          </cell>
          <cell r="U153">
            <v>69</v>
          </cell>
          <cell r="Y153">
            <v>72</v>
          </cell>
          <cell r="Z153" t="str">
            <v>復興</v>
          </cell>
          <cell r="AA153" t="str">
            <v>愛</v>
          </cell>
          <cell r="AB153">
            <v>2352</v>
          </cell>
          <cell r="AC153">
            <v>75</v>
          </cell>
          <cell r="AD153" t="str">
            <v>北一女</v>
          </cell>
          <cell r="AE153" t="str">
            <v>公</v>
          </cell>
          <cell r="AF153">
            <v>941</v>
          </cell>
          <cell r="AG153">
            <v>79</v>
          </cell>
          <cell r="AH153" t="str">
            <v>淡江</v>
          </cell>
          <cell r="AI153" t="str">
            <v>電算</v>
          </cell>
          <cell r="AK153" t="str">
            <v>經濟部資訊中心 </v>
          </cell>
          <cell r="AL153" t="str">
            <v>王</v>
          </cell>
          <cell r="AV153" t="str">
            <v>愛</v>
          </cell>
          <cell r="AW153" t="str">
            <v>愛</v>
          </cell>
          <cell r="AX153" t="str">
            <v>愛</v>
          </cell>
        </row>
        <row r="154">
          <cell r="D154" t="str">
            <v>王寶康</v>
          </cell>
          <cell r="G154" t="str">
            <v>Wang</v>
          </cell>
          <cell r="H154" t="str">
            <v>Pao kang</v>
          </cell>
          <cell r="I154" t="str">
            <v>homeworks123@yahoo.com</v>
          </cell>
          <cell r="K154" t="str">
            <v>Y</v>
          </cell>
          <cell r="L154" t="str">
            <v>562-229-3012</v>
          </cell>
          <cell r="M154" t="str">
            <v>562-345-6061</v>
          </cell>
          <cell r="N154" t="str">
            <v>562-276-3346</v>
          </cell>
          <cell r="O154" t="str">
            <v>13512 Lajara Street</v>
          </cell>
          <cell r="P154" t="str">
            <v>Cerritos</v>
          </cell>
          <cell r="Q154" t="str">
            <v>CA</v>
          </cell>
          <cell r="R154">
            <v>90703</v>
          </cell>
          <cell r="S154" t="str">
            <v>USA</v>
          </cell>
          <cell r="U154">
            <v>68</v>
          </cell>
          <cell r="V154" t="str">
            <v>復興</v>
          </cell>
          <cell r="W154" t="str">
            <v>和</v>
          </cell>
          <cell r="X154">
            <v>11712</v>
          </cell>
          <cell r="Y154">
            <v>72</v>
          </cell>
          <cell r="Z154" t="str">
            <v>復興</v>
          </cell>
          <cell r="AA154" t="str">
            <v>勇</v>
          </cell>
          <cell r="AB154">
            <v>2636</v>
          </cell>
          <cell r="AC154">
            <v>75</v>
          </cell>
          <cell r="AG154">
            <v>79</v>
          </cell>
          <cell r="AL154" t="str">
            <v>王</v>
          </cell>
          <cell r="AN154" t="str">
            <v>南加</v>
          </cell>
          <cell r="AX154" t="str">
            <v>勇</v>
          </cell>
        </row>
        <row r="155">
          <cell r="D155" t="str">
            <v>王藹士</v>
          </cell>
          <cell r="G155" t="str">
            <v>Wang</v>
          </cell>
          <cell r="I155" t="str">
            <v>wangaishyh@gmail.com</v>
          </cell>
          <cell r="K155" t="str">
            <v>Y</v>
          </cell>
          <cell r="L155" t="str">
            <v>02-2722-2423</v>
          </cell>
          <cell r="N155" t="str">
            <v>0932391204</v>
          </cell>
          <cell r="O155" t="str">
            <v>台北市信義路五段150巷418弄20號2F</v>
          </cell>
          <cell r="P155" t="str">
            <v>台北市</v>
          </cell>
          <cell r="S155" t="str">
            <v>ROC</v>
          </cell>
          <cell r="T155" t="str">
            <v>kf1102k@yahoo.com.tw</v>
          </cell>
          <cell r="U155">
            <v>69</v>
          </cell>
          <cell r="V155" t="str">
            <v>復興</v>
          </cell>
          <cell r="W155" t="str">
            <v>仁</v>
          </cell>
          <cell r="X155">
            <v>12331</v>
          </cell>
          <cell r="Y155">
            <v>72</v>
          </cell>
          <cell r="Z155" t="str">
            <v>復興</v>
          </cell>
          <cell r="AA155" t="str">
            <v>愛</v>
          </cell>
          <cell r="AB155">
            <v>2342</v>
          </cell>
          <cell r="AC155">
            <v>75</v>
          </cell>
          <cell r="AD155" t="str">
            <v>北一女</v>
          </cell>
          <cell r="AE155" t="str">
            <v>愛</v>
          </cell>
          <cell r="AF155">
            <v>402</v>
          </cell>
          <cell r="AG155">
            <v>79</v>
          </cell>
          <cell r="AH155" t="str">
            <v>輔大</v>
          </cell>
          <cell r="AI155" t="str">
            <v>中文</v>
          </cell>
          <cell r="AL155" t="str">
            <v>王</v>
          </cell>
          <cell r="AS155" t="str">
            <v>忠</v>
          </cell>
          <cell r="AT155" t="str">
            <v>忠</v>
          </cell>
          <cell r="AU155" t="str">
            <v>仁</v>
          </cell>
          <cell r="AV155" t="str">
            <v>愛</v>
          </cell>
          <cell r="AW155" t="str">
            <v>愛</v>
          </cell>
          <cell r="AX155" t="str">
            <v>愛</v>
          </cell>
          <cell r="AY155" t="str">
            <v>Line</v>
          </cell>
        </row>
        <row r="156">
          <cell r="D156" t="str">
            <v>丘旭鴻</v>
          </cell>
          <cell r="U156">
            <v>69</v>
          </cell>
          <cell r="Y156">
            <v>72</v>
          </cell>
          <cell r="Z156" t="str">
            <v>復興</v>
          </cell>
          <cell r="AA156" t="str">
            <v>望</v>
          </cell>
          <cell r="AB156">
            <v>2244</v>
          </cell>
          <cell r="AC156">
            <v>75</v>
          </cell>
          <cell r="AG156">
            <v>79</v>
          </cell>
          <cell r="AL156" t="str">
            <v>丘</v>
          </cell>
          <cell r="AX156" t="str">
            <v>望</v>
          </cell>
        </row>
        <row r="157">
          <cell r="D157" t="str">
            <v>史習遠</v>
          </cell>
          <cell r="F157" t="str">
            <v>仁</v>
          </cell>
          <cell r="G157" t="str">
            <v>蘭新纖維有限公司的老闆</v>
          </cell>
          <cell r="L157" t="str">
            <v>樂聲大廳4K放映系統升級的進懋有限公司電影事業部史蘭馨 ...</v>
          </cell>
          <cell r="M157" t="str">
            <v>8621-5729-2233</v>
          </cell>
          <cell r="N157" t="str">
            <v>史習傳02-2771-5685的姐姐中文名字是史蘭馨，和史習遠是兄弟</v>
          </cell>
          <cell r="U157">
            <v>69</v>
          </cell>
          <cell r="V157" t="str">
            <v>復興</v>
          </cell>
          <cell r="W157" t="str">
            <v>仁</v>
          </cell>
          <cell r="X157">
            <v>12336</v>
          </cell>
          <cell r="Y157">
            <v>72</v>
          </cell>
          <cell r="AC157">
            <v>75</v>
          </cell>
          <cell r="AG157">
            <v>79</v>
          </cell>
          <cell r="AK157" t="str">
            <v>上海南鑫化纖發展有限公司負責人 </v>
          </cell>
          <cell r="AL157" t="str">
            <v>史</v>
          </cell>
          <cell r="AU157" t="str">
            <v>仁</v>
          </cell>
        </row>
        <row r="158">
          <cell r="D158" t="str">
            <v>甘方中</v>
          </cell>
          <cell r="G158" t="str">
            <v>Kan</v>
          </cell>
          <cell r="H158" t="str">
            <v>Joy</v>
          </cell>
          <cell r="I158" t="str">
            <v>jvcfb2756@gmail.com</v>
          </cell>
          <cell r="K158" t="str">
            <v>Y</v>
          </cell>
          <cell r="L158" t="str">
            <v>510-796-4399</v>
          </cell>
          <cell r="M158" t="str">
            <v>408-213-1080</v>
          </cell>
          <cell r="N158" t="str">
            <v>510-367-2756</v>
          </cell>
          <cell r="P158" t="str">
            <v>Cupertino</v>
          </cell>
          <cell r="Q158" t="str">
            <v>CA</v>
          </cell>
          <cell r="S158" t="str">
            <v>USA</v>
          </cell>
          <cell r="T158" t="str">
            <v>joykan@aol.com(x)</v>
          </cell>
          <cell r="U158">
            <v>68</v>
          </cell>
          <cell r="V158" t="str">
            <v>復興</v>
          </cell>
          <cell r="W158" t="str">
            <v>和</v>
          </cell>
          <cell r="X158">
            <v>11727</v>
          </cell>
          <cell r="Y158">
            <v>72</v>
          </cell>
          <cell r="Z158" t="str">
            <v>復興</v>
          </cell>
          <cell r="AA158" t="str">
            <v>智</v>
          </cell>
          <cell r="AB158">
            <v>2445</v>
          </cell>
          <cell r="AC158">
            <v>75</v>
          </cell>
          <cell r="AD158" t="str">
            <v>中山</v>
          </cell>
          <cell r="AE158" t="str">
            <v>敬</v>
          </cell>
          <cell r="AF158">
            <v>1328</v>
          </cell>
          <cell r="AG158">
            <v>79</v>
          </cell>
          <cell r="AK158" t="str">
            <v>Director of operation  Ascent Technology, Inc</v>
          </cell>
          <cell r="AL158" t="str">
            <v>甘</v>
          </cell>
          <cell r="AM158" t="str">
            <v>v</v>
          </cell>
          <cell r="AN158" t="str">
            <v>北加</v>
          </cell>
          <cell r="AP158" t="str">
            <v>M</v>
          </cell>
          <cell r="AQ158">
            <v>1</v>
          </cell>
          <cell r="AV158" t="str">
            <v>智</v>
          </cell>
          <cell r="AW158" t="str">
            <v>智</v>
          </cell>
          <cell r="AX158" t="str">
            <v>智</v>
          </cell>
          <cell r="AY158" t="str">
            <v>Line</v>
          </cell>
        </row>
        <row r="159">
          <cell r="D159" t="str">
            <v>甘宏珮</v>
          </cell>
          <cell r="G159" t="str">
            <v>Lu</v>
          </cell>
          <cell r="H159" t="str">
            <v>Pey </v>
          </cell>
          <cell r="I159" t="str">
            <v>justpey@gmail.com</v>
          </cell>
          <cell r="K159" t="str">
            <v>Y</v>
          </cell>
          <cell r="L159" t="str">
            <v>416-537-0971</v>
          </cell>
          <cell r="O159" t="str">
            <v>56 beaty ave</v>
          </cell>
          <cell r="P159" t="str">
            <v>Toronto</v>
          </cell>
          <cell r="Q159" t="str">
            <v>Ontario</v>
          </cell>
          <cell r="R159" t="str">
            <v>m6k 3b4</v>
          </cell>
          <cell r="S159" t="str">
            <v>Canada</v>
          </cell>
          <cell r="T159" t="str">
            <v>I left Taiwan in 1973 after one year @ 景美</v>
          </cell>
          <cell r="U159">
            <v>69</v>
          </cell>
          <cell r="V159" t="str">
            <v>復興</v>
          </cell>
          <cell r="W159" t="str">
            <v>信</v>
          </cell>
          <cell r="X159">
            <v>12545</v>
          </cell>
          <cell r="Y159">
            <v>72</v>
          </cell>
          <cell r="AC159">
            <v>75</v>
          </cell>
          <cell r="AD159" t="str">
            <v>景美</v>
          </cell>
          <cell r="AG159">
            <v>79</v>
          </cell>
          <cell r="AK159" t="str">
            <v>Artist</v>
          </cell>
          <cell r="AL159" t="str">
            <v>甘</v>
          </cell>
          <cell r="AU159" t="str">
            <v>信</v>
          </cell>
        </row>
        <row r="160">
          <cell r="D160" t="str">
            <v>石　同</v>
          </cell>
          <cell r="G160" t="str">
            <v>Shih</v>
          </cell>
          <cell r="I160" t="str">
            <v>cheershih@yahoo.com</v>
          </cell>
          <cell r="K160" t="str">
            <v>Y</v>
          </cell>
          <cell r="L160" t="str">
            <v>03-572-4250</v>
          </cell>
          <cell r="M160" t="str">
            <v>03-445-1344</v>
          </cell>
          <cell r="N160" t="str">
            <v>0935584858 / 0922143377</v>
          </cell>
          <cell r="P160" t="str">
            <v>新竹</v>
          </cell>
          <cell r="S160" t="str">
            <v>ROC</v>
          </cell>
          <cell r="U160">
            <v>68</v>
          </cell>
          <cell r="V160" t="str">
            <v>復興</v>
          </cell>
          <cell r="W160" t="str">
            <v>和</v>
          </cell>
          <cell r="X160">
            <v>11703</v>
          </cell>
          <cell r="Y160">
            <v>72</v>
          </cell>
          <cell r="Z160" t="str">
            <v>復興</v>
          </cell>
          <cell r="AA160" t="str">
            <v>智</v>
          </cell>
          <cell r="AB160">
            <v>2411</v>
          </cell>
          <cell r="AC160">
            <v>75</v>
          </cell>
          <cell r="AD160" t="str">
            <v>北一女</v>
          </cell>
          <cell r="AE160" t="str">
            <v>孝</v>
          </cell>
          <cell r="AF160">
            <v>227</v>
          </cell>
          <cell r="AG160">
            <v>79</v>
          </cell>
          <cell r="AH160" t="str">
            <v>政大</v>
          </cell>
          <cell r="AI160" t="str">
            <v>英文</v>
          </cell>
          <cell r="AK160" t="str">
            <v>蔡春鴻</v>
          </cell>
          <cell r="AL160" t="str">
            <v>石</v>
          </cell>
          <cell r="AM160" t="str">
            <v>v</v>
          </cell>
          <cell r="AQ160">
            <v>2</v>
          </cell>
          <cell r="AV160" t="str">
            <v>智</v>
          </cell>
          <cell r="AW160" t="str">
            <v>智</v>
          </cell>
          <cell r="AX160" t="str">
            <v>智</v>
          </cell>
          <cell r="AY160" t="str">
            <v>Line</v>
          </cell>
        </row>
        <row r="161">
          <cell r="D161" t="str">
            <v>伍中怡</v>
          </cell>
          <cell r="H161" t="str">
            <v>Connie</v>
          </cell>
          <cell r="I161" t="str">
            <v>Wucy0228@gmail.com</v>
          </cell>
          <cell r="K161" t="str">
            <v>Y</v>
          </cell>
          <cell r="M161" t="str">
            <v>02-2502-4654 x 18231 </v>
          </cell>
          <cell r="P161" t="str">
            <v>台北市</v>
          </cell>
          <cell r="S161" t="str">
            <v>ROC</v>
          </cell>
          <cell r="T161" t="str">
            <v>connie99@mail.ntpu.edu.tw</v>
          </cell>
          <cell r="U161">
            <v>69</v>
          </cell>
          <cell r="V161" t="str">
            <v>復興</v>
          </cell>
          <cell r="W161" t="str">
            <v>忠</v>
          </cell>
          <cell r="X161">
            <v>12147</v>
          </cell>
          <cell r="Y161">
            <v>72</v>
          </cell>
          <cell r="Z161" t="str">
            <v>長安</v>
          </cell>
          <cell r="AC161">
            <v>75</v>
          </cell>
          <cell r="AD161" t="str">
            <v>中國市專</v>
          </cell>
          <cell r="AG161">
            <v>79</v>
          </cell>
          <cell r="AK161" t="str">
            <v>國立臺北大學進修暨推廣中心</v>
          </cell>
          <cell r="AL161" t="str">
            <v>伍</v>
          </cell>
          <cell r="AO161" t="str">
            <v>R</v>
          </cell>
          <cell r="AS161" t="str">
            <v>仁</v>
          </cell>
          <cell r="AT161" t="str">
            <v>仁</v>
          </cell>
          <cell r="AU161" t="str">
            <v>忠</v>
          </cell>
        </row>
        <row r="162">
          <cell r="D162" t="str">
            <v>任奇毅</v>
          </cell>
          <cell r="U162">
            <v>69</v>
          </cell>
          <cell r="V162" t="str">
            <v>復興</v>
          </cell>
          <cell r="W162" t="str">
            <v>義</v>
          </cell>
          <cell r="X162">
            <v>12605</v>
          </cell>
          <cell r="Y162">
            <v>72</v>
          </cell>
          <cell r="AC162">
            <v>75</v>
          </cell>
          <cell r="AG162">
            <v>79</v>
          </cell>
          <cell r="AL162" t="str">
            <v>任</v>
          </cell>
          <cell r="AU162" t="str">
            <v>義</v>
          </cell>
        </row>
        <row r="163">
          <cell r="D163" t="str">
            <v>任慶興</v>
          </cell>
          <cell r="G163" t="str">
            <v>Jen</v>
          </cell>
          <cell r="H163" t="str">
            <v>Ching-Hsing</v>
          </cell>
          <cell r="I163" t="str">
            <v>jjen3231159@yahoo.com</v>
          </cell>
          <cell r="K163" t="str">
            <v>Y</v>
          </cell>
          <cell r="L163" t="str">
            <v>408-323-1159</v>
          </cell>
          <cell r="M163" t="str">
            <v>408-276-5296</v>
          </cell>
          <cell r="N163" t="str">
            <v>408-528-4363</v>
          </cell>
          <cell r="O163" t="str">
            <v>6479 Trinidad Dr.</v>
          </cell>
          <cell r="P163" t="str">
            <v>San Jose</v>
          </cell>
          <cell r="Q163" t="str">
            <v>CA</v>
          </cell>
          <cell r="R163">
            <v>95120</v>
          </cell>
          <cell r="S163" t="str">
            <v>USA</v>
          </cell>
          <cell r="T163" t="str">
            <v>james.jen@sun.com</v>
          </cell>
          <cell r="U163">
            <v>69</v>
          </cell>
          <cell r="V163" t="str">
            <v>及人</v>
          </cell>
          <cell r="X163">
            <v>32</v>
          </cell>
          <cell r="Y163">
            <v>72</v>
          </cell>
          <cell r="Z163" t="str">
            <v>復興</v>
          </cell>
          <cell r="AA163" t="str">
            <v>望</v>
          </cell>
          <cell r="AB163">
            <v>2207</v>
          </cell>
          <cell r="AC163">
            <v>75</v>
          </cell>
          <cell r="AD163" t="str">
            <v>附中</v>
          </cell>
          <cell r="AE163">
            <v>285</v>
          </cell>
          <cell r="AF163">
            <v>28527</v>
          </cell>
          <cell r="AG163">
            <v>79</v>
          </cell>
          <cell r="AH163" t="str">
            <v>交大</v>
          </cell>
          <cell r="AI163" t="str">
            <v>電物</v>
          </cell>
          <cell r="AJ163">
            <v>640716</v>
          </cell>
          <cell r="AK163" t="str">
            <v>Sun Microsystems</v>
          </cell>
          <cell r="AL163" t="str">
            <v>任</v>
          </cell>
          <cell r="AN163" t="str">
            <v>北加</v>
          </cell>
          <cell r="AX163" t="str">
            <v>望</v>
          </cell>
        </row>
        <row r="164">
          <cell r="D164" t="str">
            <v>戎惠潤</v>
          </cell>
          <cell r="K164" t="str">
            <v>D</v>
          </cell>
          <cell r="U164">
            <v>69</v>
          </cell>
          <cell r="V164" t="str">
            <v>復興</v>
          </cell>
          <cell r="W164" t="str">
            <v>愛</v>
          </cell>
          <cell r="X164">
            <v>12443</v>
          </cell>
          <cell r="Y164">
            <v>72</v>
          </cell>
          <cell r="AC164">
            <v>75</v>
          </cell>
          <cell r="AG164">
            <v>80</v>
          </cell>
          <cell r="AH164" t="str">
            <v>基督書院</v>
          </cell>
          <cell r="AK164" t="str">
            <v>幾年前因車禍不幸過世</v>
          </cell>
          <cell r="AL164" t="str">
            <v>戎</v>
          </cell>
          <cell r="AM164" t="str">
            <v>歿</v>
          </cell>
          <cell r="AS164" t="str">
            <v>仁</v>
          </cell>
          <cell r="AT164" t="str">
            <v>仁</v>
          </cell>
          <cell r="AU164" t="str">
            <v>愛</v>
          </cell>
        </row>
        <row r="165">
          <cell r="D165" t="str">
            <v>成銘德</v>
          </cell>
          <cell r="F165" t="str">
            <v>仁</v>
          </cell>
          <cell r="G165" t="str">
            <v>Cheng</v>
          </cell>
          <cell r="H165" t="str">
            <v>Minter</v>
          </cell>
          <cell r="I165" t="str">
            <v>mtcheng@fcu.edu.tw</v>
          </cell>
          <cell r="K165" t="str">
            <v>Y</v>
          </cell>
          <cell r="L165" t="str">
            <v>02-2358-1079</v>
          </cell>
          <cell r="M165" t="str">
            <v>04-2451-7250 x 3517</v>
          </cell>
          <cell r="N165" t="str">
            <v>0922746156</v>
          </cell>
          <cell r="O165" t="str">
            <v>台北市臨沂街61巷28之1號3樓</v>
          </cell>
          <cell r="P165" t="str">
            <v>台北市</v>
          </cell>
          <cell r="S165" t="str">
            <v>ROC</v>
          </cell>
          <cell r="U165">
            <v>69</v>
          </cell>
          <cell r="Y165">
            <v>72</v>
          </cell>
          <cell r="Z165" t="str">
            <v>復興</v>
          </cell>
          <cell r="AA165" t="str">
            <v>仁</v>
          </cell>
          <cell r="AB165">
            <v>2503</v>
          </cell>
          <cell r="AC165">
            <v>75</v>
          </cell>
          <cell r="AD165" t="str">
            <v>附中</v>
          </cell>
          <cell r="AG165">
            <v>79</v>
          </cell>
          <cell r="AL165" t="str">
            <v>成</v>
          </cell>
          <cell r="AX165" t="str">
            <v>仁</v>
          </cell>
        </row>
        <row r="166">
          <cell r="D166" t="str">
            <v>朱力行</v>
          </cell>
          <cell r="I166" t="str">
            <v>b7680801@ms17.hinet.net</v>
          </cell>
          <cell r="K166" t="str">
            <v>Y</v>
          </cell>
          <cell r="L166" t="str">
            <v>02-2768-0801</v>
          </cell>
          <cell r="N166" t="str">
            <v>0926811488</v>
          </cell>
          <cell r="P166" t="str">
            <v>台北市</v>
          </cell>
          <cell r="S166" t="str">
            <v>ROC</v>
          </cell>
          <cell r="U166">
            <v>69</v>
          </cell>
          <cell r="Y166">
            <v>72</v>
          </cell>
          <cell r="Z166" t="str">
            <v>復興</v>
          </cell>
          <cell r="AA166" t="str">
            <v>仁</v>
          </cell>
          <cell r="AB166">
            <v>2501</v>
          </cell>
          <cell r="AC166">
            <v>75</v>
          </cell>
          <cell r="AD166" t="str">
            <v>建中</v>
          </cell>
          <cell r="AE166">
            <v>17</v>
          </cell>
          <cell r="AF166">
            <v>1730</v>
          </cell>
          <cell r="AG166">
            <v>79</v>
          </cell>
          <cell r="AH166" t="str">
            <v>文化</v>
          </cell>
          <cell r="AI166" t="str">
            <v>物理</v>
          </cell>
          <cell r="AL166" t="str">
            <v>朱</v>
          </cell>
          <cell r="AX166" t="str">
            <v>仁</v>
          </cell>
        </row>
        <row r="167">
          <cell r="D167" t="str">
            <v>朱于祺</v>
          </cell>
          <cell r="G167" t="str">
            <v>Chu</v>
          </cell>
          <cell r="H167" t="str">
            <v>Kathy Yuchi</v>
          </cell>
          <cell r="I167" t="str">
            <v>chu2236@hotmail.com </v>
          </cell>
          <cell r="K167" t="str">
            <v>Y</v>
          </cell>
          <cell r="M167" t="str">
            <v>02-2236-8225 x 3371</v>
          </cell>
          <cell r="P167" t="str">
            <v>台北市</v>
          </cell>
          <cell r="S167" t="str">
            <v>ROC</v>
          </cell>
          <cell r="T167" t="str">
            <v>kychu@cc.shu.edu.tw</v>
          </cell>
          <cell r="U167">
            <v>69</v>
          </cell>
          <cell r="V167" t="str">
            <v>復興</v>
          </cell>
          <cell r="W167" t="str">
            <v>信</v>
          </cell>
          <cell r="X167">
            <v>12538</v>
          </cell>
          <cell r="Y167">
            <v>72</v>
          </cell>
          <cell r="Z167" t="str">
            <v>再興</v>
          </cell>
          <cell r="AA167" t="str">
            <v>和</v>
          </cell>
          <cell r="AB167">
            <v>8603</v>
          </cell>
          <cell r="AC167">
            <v>75</v>
          </cell>
          <cell r="AD167" t="str">
            <v>北一女</v>
          </cell>
          <cell r="AE167" t="str">
            <v>誠</v>
          </cell>
          <cell r="AF167">
            <v>1048</v>
          </cell>
          <cell r="AG167">
            <v>79</v>
          </cell>
          <cell r="AH167" t="str">
            <v>東海</v>
          </cell>
          <cell r="AI167" t="str">
            <v>生物</v>
          </cell>
          <cell r="AJ167">
            <v>0</v>
          </cell>
          <cell r="AK167" t="str">
            <v>世新大學觀光系</v>
          </cell>
          <cell r="AL167" t="str">
            <v>朱</v>
          </cell>
          <cell r="AS167" t="str">
            <v>仁</v>
          </cell>
          <cell r="AT167" t="str">
            <v>仁</v>
          </cell>
          <cell r="AU167" t="str">
            <v>信</v>
          </cell>
        </row>
        <row r="168">
          <cell r="D168" t="str">
            <v>朱文琪</v>
          </cell>
          <cell r="I168" t="str">
            <v>wenchee05@hotmail.com</v>
          </cell>
          <cell r="K168" t="str">
            <v>Y</v>
          </cell>
          <cell r="L168" t="str">
            <v>604-439-0538(x)</v>
          </cell>
          <cell r="N168" t="str">
            <v>0975211373; 0932208445; </v>
          </cell>
          <cell r="P168" t="str">
            <v>Vancouver</v>
          </cell>
          <cell r="Q168" t="str">
            <v>BC </v>
          </cell>
          <cell r="S168" t="str">
            <v>Canada</v>
          </cell>
          <cell r="U168">
            <v>69</v>
          </cell>
          <cell r="V168" t="str">
            <v>復興</v>
          </cell>
          <cell r="W168" t="str">
            <v>仁</v>
          </cell>
          <cell r="X168">
            <v>12323</v>
          </cell>
          <cell r="Y168">
            <v>72</v>
          </cell>
          <cell r="Z168" t="str">
            <v>仁愛</v>
          </cell>
          <cell r="AC168">
            <v>75</v>
          </cell>
          <cell r="AD168" t="str">
            <v>醒吾商專</v>
          </cell>
          <cell r="AG168">
            <v>79</v>
          </cell>
          <cell r="AK168" t="str">
            <v>哥哥朱文正(67復小)，嫂嫂楊光慧(67復小)</v>
          </cell>
          <cell r="AL168" t="str">
            <v>朱</v>
          </cell>
          <cell r="AU168" t="str">
            <v>仁</v>
          </cell>
        </row>
        <row r="169">
          <cell r="D169" t="str">
            <v>朱再華</v>
          </cell>
          <cell r="G169" t="str">
            <v>Chu</v>
          </cell>
          <cell r="H169" t="str">
            <v>Valerie</v>
          </cell>
          <cell r="I169" t="str">
            <v>valerie_z_chu@yahoo.com</v>
          </cell>
          <cell r="K169" t="str">
            <v>Y</v>
          </cell>
          <cell r="N169" t="str">
            <v>250-813-1556</v>
          </cell>
          <cell r="O169" t="str">
            <v>758 Newbury St.</v>
          </cell>
          <cell r="P169" t="str">
            <v>Victoria</v>
          </cell>
          <cell r="Q169" t="str">
            <v>BC</v>
          </cell>
          <cell r="R169" t="str">
            <v>V9A 2C1</v>
          </cell>
          <cell r="S169" t="str">
            <v>Canada</v>
          </cell>
          <cell r="U169">
            <v>69</v>
          </cell>
          <cell r="V169" t="str">
            <v>復興</v>
          </cell>
          <cell r="W169" t="str">
            <v>信</v>
          </cell>
          <cell r="X169">
            <v>12542</v>
          </cell>
          <cell r="Y169">
            <v>72</v>
          </cell>
          <cell r="Z169" t="str">
            <v>衛理</v>
          </cell>
          <cell r="AA169" t="str">
            <v>信</v>
          </cell>
          <cell r="AB169">
            <v>9138</v>
          </cell>
          <cell r="AC169">
            <v>75</v>
          </cell>
          <cell r="AD169" t="str">
            <v>北一女</v>
          </cell>
          <cell r="AE169" t="str">
            <v>誠</v>
          </cell>
          <cell r="AF169">
            <v>1058</v>
          </cell>
          <cell r="AG169">
            <v>80</v>
          </cell>
          <cell r="AH169" t="str">
            <v>東海</v>
          </cell>
          <cell r="AI169" t="str">
            <v>建築</v>
          </cell>
          <cell r="AK169" t="str">
            <v>女兒熊義華; software engineer </v>
          </cell>
          <cell r="AL169" t="str">
            <v>朱</v>
          </cell>
          <cell r="AP169" t="str">
            <v>R</v>
          </cell>
          <cell r="AS169" t="str">
            <v>信</v>
          </cell>
          <cell r="AT169" t="str">
            <v>信</v>
          </cell>
          <cell r="AU169" t="str">
            <v>信</v>
          </cell>
        </row>
        <row r="170">
          <cell r="D170" t="str">
            <v>朱克成</v>
          </cell>
          <cell r="I170" t="str">
            <v>kehcheng@sun.stanford.edu</v>
          </cell>
          <cell r="K170" t="str">
            <v>Y</v>
          </cell>
          <cell r="L170" t="str">
            <v>408-251-9254</v>
          </cell>
          <cell r="M170" t="str">
            <v>650-723-9374</v>
          </cell>
          <cell r="P170" t="str">
            <v>San Jose</v>
          </cell>
          <cell r="Q170" t="str">
            <v>CA</v>
          </cell>
          <cell r="S170" t="str">
            <v>USA</v>
          </cell>
          <cell r="T170" t="str">
            <v>kehcheng@quake.stanford.edu(x)</v>
          </cell>
          <cell r="U170">
            <v>69</v>
          </cell>
          <cell r="V170" t="str">
            <v>復興</v>
          </cell>
          <cell r="W170" t="str">
            <v>義</v>
          </cell>
          <cell r="X170">
            <v>12626</v>
          </cell>
          <cell r="Y170">
            <v>72</v>
          </cell>
          <cell r="Z170" t="str">
            <v>復興</v>
          </cell>
          <cell r="AA170" t="str">
            <v>信</v>
          </cell>
          <cell r="AB170">
            <v>2143</v>
          </cell>
          <cell r="AC170">
            <v>75</v>
          </cell>
          <cell r="AD170" t="str">
            <v>建中</v>
          </cell>
          <cell r="AE170">
            <v>15</v>
          </cell>
          <cell r="AF170">
            <v>1558</v>
          </cell>
          <cell r="AG170">
            <v>79</v>
          </cell>
          <cell r="AH170" t="str">
            <v>清大</v>
          </cell>
          <cell r="AI170" t="str">
            <v>物理</v>
          </cell>
          <cell r="AL170" t="str">
            <v>朱</v>
          </cell>
          <cell r="AN170" t="str">
            <v>北加</v>
          </cell>
          <cell r="AS170" t="str">
            <v>信</v>
          </cell>
          <cell r="AT170" t="str">
            <v>信</v>
          </cell>
          <cell r="AU170" t="str">
            <v>義</v>
          </cell>
          <cell r="AX170" t="str">
            <v>信</v>
          </cell>
        </row>
        <row r="171">
          <cell r="D171" t="str">
            <v>朱秀蓉</v>
          </cell>
          <cell r="I171" t="str">
            <v>le4@ms17.hinet.net</v>
          </cell>
          <cell r="K171" t="str">
            <v>Y</v>
          </cell>
          <cell r="L171" t="str">
            <v>02-2514-0606</v>
          </cell>
          <cell r="N171" t="str">
            <v>0968472052</v>
          </cell>
          <cell r="P171" t="str">
            <v>台北市</v>
          </cell>
          <cell r="S171" t="str">
            <v>ROC</v>
          </cell>
          <cell r="T171" t="str">
            <v>02-2702-7076</v>
          </cell>
          <cell r="U171">
            <v>69</v>
          </cell>
          <cell r="V171" t="str">
            <v>育才</v>
          </cell>
          <cell r="Y171">
            <v>72</v>
          </cell>
          <cell r="Z171" t="str">
            <v>復興</v>
          </cell>
          <cell r="AA171" t="str">
            <v>愛</v>
          </cell>
          <cell r="AB171">
            <v>2329</v>
          </cell>
          <cell r="AC171">
            <v>75</v>
          </cell>
          <cell r="AD171" t="str">
            <v>北一女</v>
          </cell>
          <cell r="AE171" t="str">
            <v>良</v>
          </cell>
          <cell r="AF171">
            <v>1413</v>
          </cell>
          <cell r="AG171">
            <v>79</v>
          </cell>
          <cell r="AH171" t="str">
            <v>中興</v>
          </cell>
          <cell r="AI171" t="str">
            <v>農運</v>
          </cell>
          <cell r="AL171" t="str">
            <v>朱</v>
          </cell>
          <cell r="AV171" t="str">
            <v>愛</v>
          </cell>
          <cell r="AW171" t="str">
            <v>愛</v>
          </cell>
          <cell r="AX171" t="str">
            <v>愛</v>
          </cell>
        </row>
        <row r="172">
          <cell r="D172" t="str">
            <v>朱逢華</v>
          </cell>
          <cell r="G172" t="str">
            <v>Chu</v>
          </cell>
          <cell r="H172" t="str">
            <v>Edward</v>
          </cell>
          <cell r="I172" t="str">
            <v>edchu13@gmail.com</v>
          </cell>
          <cell r="K172" t="str">
            <v>Y</v>
          </cell>
          <cell r="L172" t="str">
            <v>問林子牧</v>
          </cell>
          <cell r="N172" t="str">
            <v>0961156161</v>
          </cell>
          <cell r="P172" t="str">
            <v>台北市</v>
          </cell>
          <cell r="S172" t="str">
            <v>ROC</v>
          </cell>
          <cell r="U172">
            <v>69</v>
          </cell>
          <cell r="V172" t="str">
            <v>復興</v>
          </cell>
          <cell r="W172" t="str">
            <v>愛</v>
          </cell>
          <cell r="X172">
            <v>12426</v>
          </cell>
          <cell r="Y172">
            <v>72</v>
          </cell>
          <cell r="Z172" t="str">
            <v>復興</v>
          </cell>
          <cell r="AC172">
            <v>75</v>
          </cell>
          <cell r="AG172">
            <v>79</v>
          </cell>
          <cell r="AL172" t="str">
            <v>朱</v>
          </cell>
          <cell r="AS172" t="str">
            <v>信</v>
          </cell>
          <cell r="AT172" t="str">
            <v>信</v>
          </cell>
          <cell r="AU172" t="str">
            <v>愛</v>
          </cell>
          <cell r="AV172" t="str">
            <v>信仁</v>
          </cell>
          <cell r="AW172" t="str">
            <v>勇</v>
          </cell>
          <cell r="AY172" t="str">
            <v>Line</v>
          </cell>
        </row>
        <row r="173">
          <cell r="D173" t="str">
            <v>朱楚若</v>
          </cell>
          <cell r="G173" t="str">
            <v>Chung</v>
          </cell>
          <cell r="H173" t="str">
            <v>Charlene Chu-Ruoh Chu</v>
          </cell>
          <cell r="I173" t="str">
            <v>chungdynasty@gmail.com</v>
          </cell>
          <cell r="K173" t="str">
            <v>Y</v>
          </cell>
          <cell r="L173" t="str">
            <v>671-646-8689</v>
          </cell>
          <cell r="N173" t="str">
            <v>949-387-2052</v>
          </cell>
          <cell r="O173" t="str">
            <v>P. O. Box 8034 Tamuning, Guam 96931</v>
          </cell>
          <cell r="P173" t="str">
            <v>Irvine</v>
          </cell>
          <cell r="Q173" t="str">
            <v>CA</v>
          </cell>
          <cell r="S173" t="str">
            <v>USA</v>
          </cell>
          <cell r="U173">
            <v>69</v>
          </cell>
          <cell r="V173" t="str">
            <v>復興</v>
          </cell>
          <cell r="W173" t="str">
            <v>義</v>
          </cell>
          <cell r="X173">
            <v>12641</v>
          </cell>
          <cell r="Y173">
            <v>72</v>
          </cell>
          <cell r="Z173" t="str">
            <v>復興</v>
          </cell>
          <cell r="AA173" t="str">
            <v>智</v>
          </cell>
          <cell r="AB173">
            <v>2420</v>
          </cell>
          <cell r="AC173">
            <v>75</v>
          </cell>
          <cell r="AG173">
            <v>79</v>
          </cell>
          <cell r="AL173" t="str">
            <v>朱</v>
          </cell>
          <cell r="AS173" t="str">
            <v>忠</v>
          </cell>
          <cell r="AT173" t="str">
            <v>忠</v>
          </cell>
          <cell r="AU173" t="str">
            <v>義</v>
          </cell>
          <cell r="AV173" t="str">
            <v>智</v>
          </cell>
          <cell r="AW173" t="str">
            <v>智</v>
          </cell>
          <cell r="AX173" t="str">
            <v>智</v>
          </cell>
        </row>
        <row r="174">
          <cell r="D174" t="str">
            <v>朱維忠</v>
          </cell>
          <cell r="G174" t="str">
            <v>Chu</v>
          </cell>
          <cell r="I174" t="str">
            <v>wcchu0915@yahoo.com.tw</v>
          </cell>
          <cell r="K174" t="str">
            <v>Y</v>
          </cell>
          <cell r="L174" t="str">
            <v>02-2660-5166</v>
          </cell>
          <cell r="M174" t="str">
            <v>02-2369-0559 x 14</v>
          </cell>
          <cell r="P174" t="str">
            <v>台北市</v>
          </cell>
          <cell r="S174" t="str">
            <v>ROC</v>
          </cell>
          <cell r="U174">
            <v>69</v>
          </cell>
          <cell r="V174" t="str">
            <v>復興</v>
          </cell>
          <cell r="W174" t="str">
            <v>孝</v>
          </cell>
          <cell r="X174">
            <v>12227</v>
          </cell>
          <cell r="Y174">
            <v>72</v>
          </cell>
          <cell r="Z174" t="str">
            <v>再興</v>
          </cell>
          <cell r="AA174" t="str">
            <v>愛</v>
          </cell>
          <cell r="AB174">
            <v>8450</v>
          </cell>
          <cell r="AC174">
            <v>75</v>
          </cell>
          <cell r="AD174" t="str">
            <v>再興</v>
          </cell>
          <cell r="AG174">
            <v>79</v>
          </cell>
          <cell r="AL174" t="str">
            <v>朱</v>
          </cell>
          <cell r="AU174" t="str">
            <v>孝</v>
          </cell>
        </row>
        <row r="175">
          <cell r="D175" t="str">
            <v>牟采屏</v>
          </cell>
          <cell r="J175" t="str">
            <v>NO</v>
          </cell>
          <cell r="K175" t="str">
            <v>Y</v>
          </cell>
          <cell r="U175">
            <v>68</v>
          </cell>
          <cell r="V175" t="str">
            <v>復興</v>
          </cell>
          <cell r="W175" t="str">
            <v>忠</v>
          </cell>
          <cell r="X175">
            <v>11109</v>
          </cell>
          <cell r="Y175">
            <v>72</v>
          </cell>
          <cell r="Z175" t="str">
            <v>復興</v>
          </cell>
          <cell r="AA175" t="str">
            <v>愛</v>
          </cell>
          <cell r="AB175">
            <v>2331</v>
          </cell>
          <cell r="AC175">
            <v>75</v>
          </cell>
          <cell r="AD175" t="str">
            <v>中山</v>
          </cell>
          <cell r="AE175" t="str">
            <v>和</v>
          </cell>
          <cell r="AF175">
            <v>912</v>
          </cell>
          <cell r="AG175">
            <v>79</v>
          </cell>
          <cell r="AL175" t="str">
            <v>牟</v>
          </cell>
          <cell r="AN175" t="str">
            <v>南加</v>
          </cell>
          <cell r="AP175" t="str">
            <v>R</v>
          </cell>
          <cell r="AV175" t="str">
            <v>愛</v>
          </cell>
          <cell r="AW175" t="str">
            <v>愛</v>
          </cell>
          <cell r="AX175" t="str">
            <v>愛</v>
          </cell>
          <cell r="AY175" t="str">
            <v>Line</v>
          </cell>
        </row>
        <row r="176">
          <cell r="D176" t="str">
            <v>何　方</v>
          </cell>
          <cell r="G176" t="str">
            <v>Ho-Chou</v>
          </cell>
          <cell r="H176" t="str">
            <v>Joyce F</v>
          </cell>
          <cell r="K176" t="str">
            <v>Y</v>
          </cell>
          <cell r="L176" t="str">
            <v>510-778-9463; 510-527-8764(x)</v>
          </cell>
          <cell r="O176" t="str">
            <v>3411 Roosevelt Avenue</v>
          </cell>
          <cell r="P176" t="str">
            <v>Richmond</v>
          </cell>
          <cell r="Q176" t="str">
            <v>CA</v>
          </cell>
          <cell r="R176">
            <v>94805</v>
          </cell>
          <cell r="S176" t="str">
            <v>USA</v>
          </cell>
          <cell r="U176">
            <v>68</v>
          </cell>
          <cell r="V176" t="str">
            <v>復興</v>
          </cell>
          <cell r="W176" t="str">
            <v>仁</v>
          </cell>
          <cell r="X176">
            <v>11340</v>
          </cell>
          <cell r="Y176">
            <v>72</v>
          </cell>
          <cell r="Z176" t="str">
            <v>復興</v>
          </cell>
          <cell r="AA176" t="str">
            <v>愛</v>
          </cell>
          <cell r="AB176">
            <v>2340</v>
          </cell>
          <cell r="AC176">
            <v>75</v>
          </cell>
          <cell r="AD176" t="str">
            <v>景美</v>
          </cell>
          <cell r="AE176" t="str">
            <v>NA</v>
          </cell>
          <cell r="AG176">
            <v>79</v>
          </cell>
          <cell r="AH176" t="str">
            <v>文化</v>
          </cell>
          <cell r="AI176" t="str">
            <v>戲劇</v>
          </cell>
          <cell r="AL176" t="str">
            <v>何</v>
          </cell>
          <cell r="AN176" t="str">
            <v>北加</v>
          </cell>
          <cell r="AV176" t="str">
            <v>愛</v>
          </cell>
          <cell r="AW176" t="str">
            <v>愛</v>
          </cell>
          <cell r="AX176" t="str">
            <v>愛</v>
          </cell>
        </row>
        <row r="177">
          <cell r="D177" t="str">
            <v>何立由</v>
          </cell>
          <cell r="M177" t="str">
            <v>立順營造股份有限公司・董監事名單. 序號：0004 職稱：監察人 姓名：何立由</v>
          </cell>
          <cell r="U177">
            <v>69</v>
          </cell>
          <cell r="Y177">
            <v>72</v>
          </cell>
          <cell r="Z177" t="str">
            <v>復興</v>
          </cell>
          <cell r="AA177" t="str">
            <v>仁</v>
          </cell>
          <cell r="AB177">
            <v>2507</v>
          </cell>
          <cell r="AC177">
            <v>75</v>
          </cell>
          <cell r="AD177" t="str">
            <v>成功</v>
          </cell>
          <cell r="AE177">
            <v>315</v>
          </cell>
          <cell r="AF177">
            <v>31501</v>
          </cell>
          <cell r="AG177">
            <v>79</v>
          </cell>
          <cell r="AL177" t="str">
            <v>何</v>
          </cell>
          <cell r="AX177" t="str">
            <v>仁</v>
          </cell>
        </row>
        <row r="178">
          <cell r="D178" t="str">
            <v>何湘京</v>
          </cell>
          <cell r="G178" t="str">
            <v>Ho</v>
          </cell>
          <cell r="I178" t="str">
            <v>hohsiangchin@yahoo.com</v>
          </cell>
          <cell r="K178" t="str">
            <v>Y</v>
          </cell>
          <cell r="L178" t="str">
            <v>604-271-8990</v>
          </cell>
          <cell r="P178" t="str">
            <v>Vancouver</v>
          </cell>
          <cell r="Q178" t="str">
            <v>BC </v>
          </cell>
          <cell r="S178" t="str">
            <v>Canada</v>
          </cell>
          <cell r="U178">
            <v>69</v>
          </cell>
          <cell r="V178" t="str">
            <v>復興</v>
          </cell>
          <cell r="W178" t="str">
            <v>孝</v>
          </cell>
          <cell r="X178">
            <v>12224</v>
          </cell>
          <cell r="Y178">
            <v>72</v>
          </cell>
          <cell r="Z178" t="str">
            <v>復興</v>
          </cell>
          <cell r="AA178" t="str">
            <v>愛</v>
          </cell>
          <cell r="AB178">
            <v>2351</v>
          </cell>
          <cell r="AC178">
            <v>75</v>
          </cell>
          <cell r="AD178" t="str">
            <v>中山</v>
          </cell>
          <cell r="AE178" t="str">
            <v>樸</v>
          </cell>
          <cell r="AG178">
            <v>79</v>
          </cell>
          <cell r="AH178" t="str">
            <v>成大</v>
          </cell>
          <cell r="AI178" t="str">
            <v>歷史</v>
          </cell>
          <cell r="AL178" t="str">
            <v>何</v>
          </cell>
          <cell r="AU178" t="str">
            <v>孝</v>
          </cell>
          <cell r="AV178" t="str">
            <v>愛</v>
          </cell>
          <cell r="AW178" t="str">
            <v>愛</v>
          </cell>
          <cell r="AX178" t="str">
            <v>愛</v>
          </cell>
        </row>
        <row r="179">
          <cell r="D179" t="str">
            <v>何葆慈</v>
          </cell>
          <cell r="U179">
            <v>69</v>
          </cell>
          <cell r="V179" t="str">
            <v>復興</v>
          </cell>
          <cell r="W179" t="str">
            <v>愛</v>
          </cell>
          <cell r="X179">
            <v>12449</v>
          </cell>
          <cell r="Y179">
            <v>72</v>
          </cell>
          <cell r="Z179" t="str">
            <v>崇光</v>
          </cell>
          <cell r="AA179" t="str">
            <v>勇</v>
          </cell>
          <cell r="AB179">
            <v>3330</v>
          </cell>
          <cell r="AC179">
            <v>75</v>
          </cell>
          <cell r="AG179">
            <v>79</v>
          </cell>
          <cell r="AL179" t="str">
            <v>何</v>
          </cell>
          <cell r="AU179" t="str">
            <v>愛</v>
          </cell>
        </row>
        <row r="180">
          <cell r="D180" t="str">
            <v>但漢曙</v>
          </cell>
          <cell r="G180" t="str">
            <v>Tan</v>
          </cell>
          <cell r="H180" t="str">
            <v>Han-Shue </v>
          </cell>
          <cell r="I180" t="str">
            <v>hanshue.tan@gmail.com</v>
          </cell>
          <cell r="K180" t="str">
            <v>Y</v>
          </cell>
          <cell r="L180" t="str">
            <v>925-609-9992(x)</v>
          </cell>
          <cell r="N180" t="str">
            <v>925-771-4403; 925-708-5576(x)</v>
          </cell>
          <cell r="P180" t="str">
            <v>Concord</v>
          </cell>
          <cell r="Q180" t="str">
            <v>CA</v>
          </cell>
          <cell r="S180" t="str">
            <v>USA</v>
          </cell>
          <cell r="T180" t="str">
            <v>hstan@path.berkeley.edu; hs.hs.tan@gmail.com</v>
          </cell>
          <cell r="U180">
            <v>69</v>
          </cell>
          <cell r="V180" t="str">
            <v>復興</v>
          </cell>
          <cell r="W180" t="str">
            <v>忠</v>
          </cell>
          <cell r="X180">
            <v>12106</v>
          </cell>
          <cell r="Y180">
            <v>72</v>
          </cell>
          <cell r="Z180" t="str">
            <v>復興</v>
          </cell>
          <cell r="AA180" t="str">
            <v>信</v>
          </cell>
          <cell r="AB180">
            <v>2111</v>
          </cell>
          <cell r="AC180">
            <v>75</v>
          </cell>
          <cell r="AD180" t="str">
            <v>建中</v>
          </cell>
          <cell r="AE180">
            <v>12</v>
          </cell>
          <cell r="AF180">
            <v>1230</v>
          </cell>
          <cell r="AG180">
            <v>79</v>
          </cell>
          <cell r="AH180" t="str">
            <v>清大</v>
          </cell>
          <cell r="AI180" t="str">
            <v>動機</v>
          </cell>
          <cell r="AJ180">
            <v>647013</v>
          </cell>
          <cell r="AK180" t="str">
            <v>劉麗慧(75北一女)</v>
          </cell>
          <cell r="AL180" t="str">
            <v>但</v>
          </cell>
          <cell r="AN180" t="str">
            <v>北加</v>
          </cell>
          <cell r="AP180" t="str">
            <v>M</v>
          </cell>
          <cell r="AS180" t="str">
            <v>孝</v>
          </cell>
          <cell r="AT180" t="str">
            <v>孝</v>
          </cell>
          <cell r="AU180" t="str">
            <v>忠</v>
          </cell>
          <cell r="AV180" t="str">
            <v>望</v>
          </cell>
          <cell r="AW180" t="str">
            <v>信</v>
          </cell>
          <cell r="AX180" t="str">
            <v>信</v>
          </cell>
        </row>
        <row r="181">
          <cell r="D181" t="str">
            <v>余劍東</v>
          </cell>
          <cell r="K181" t="str">
            <v>D</v>
          </cell>
          <cell r="L181" t="str">
            <v>02-8771-0327</v>
          </cell>
          <cell r="O181" t="str">
            <v>台北市延吉街126巷12號7樓</v>
          </cell>
          <cell r="P181" t="str">
            <v>台北</v>
          </cell>
          <cell r="S181" t="str">
            <v>ROC</v>
          </cell>
          <cell r="T181" t="str">
            <v>hopelight99@yahoo.com.tw</v>
          </cell>
          <cell r="U181">
            <v>69</v>
          </cell>
          <cell r="V181" t="str">
            <v>復興</v>
          </cell>
          <cell r="W181" t="str">
            <v>仁</v>
          </cell>
          <cell r="X181">
            <v>12343</v>
          </cell>
          <cell r="Y181">
            <v>74</v>
          </cell>
          <cell r="Z181" t="str">
            <v>復興</v>
          </cell>
          <cell r="AA181" t="str">
            <v>勇</v>
          </cell>
          <cell r="AB181">
            <v>4612</v>
          </cell>
          <cell r="AC181">
            <v>77</v>
          </cell>
          <cell r="AE181">
            <v>0</v>
          </cell>
          <cell r="AG181">
            <v>79</v>
          </cell>
          <cell r="AJ181">
            <v>0</v>
          </cell>
          <cell r="AK181" t="str">
            <v>2017年往生</v>
          </cell>
          <cell r="AL181" t="str">
            <v>余</v>
          </cell>
          <cell r="AM181" t="str">
            <v>歿</v>
          </cell>
          <cell r="AS181" t="str">
            <v>忠</v>
          </cell>
          <cell r="AT181" t="str">
            <v>忠</v>
          </cell>
          <cell r="AU181" t="str">
            <v>仁</v>
          </cell>
          <cell r="AV181" t="str">
            <v>勇</v>
          </cell>
          <cell r="AX181" t="str">
            <v>勇</v>
          </cell>
        </row>
        <row r="182">
          <cell r="D182" t="str">
            <v>吳　瑩</v>
          </cell>
          <cell r="G182" t="str">
            <v>Wu</v>
          </cell>
          <cell r="H182" t="str">
            <v>Ying</v>
          </cell>
          <cell r="I182" t="str">
            <v>ying.ma@stalliontech.com</v>
          </cell>
          <cell r="K182" t="str">
            <v>Y</v>
          </cell>
          <cell r="L182" t="str">
            <v>315-652-7864</v>
          </cell>
          <cell r="P182" t="str">
            <v>Liverpool</v>
          </cell>
          <cell r="Q182" t="str">
            <v>NY</v>
          </cell>
          <cell r="S182" t="str">
            <v>USA</v>
          </cell>
          <cell r="T182" t="str">
            <v>theresa.wu@stalliontech.com</v>
          </cell>
          <cell r="U182">
            <v>69</v>
          </cell>
          <cell r="V182" t="str">
            <v>復興</v>
          </cell>
          <cell r="W182" t="str">
            <v>信</v>
          </cell>
          <cell r="X182">
            <v>12539</v>
          </cell>
          <cell r="Y182">
            <v>72</v>
          </cell>
          <cell r="Z182" t="str">
            <v>再興</v>
          </cell>
          <cell r="AA182" t="str">
            <v>和</v>
          </cell>
          <cell r="AB182">
            <v>8611</v>
          </cell>
          <cell r="AC182">
            <v>75</v>
          </cell>
          <cell r="AD182" t="str">
            <v>北一女</v>
          </cell>
          <cell r="AE182" t="str">
            <v>仁</v>
          </cell>
          <cell r="AF182">
            <v>307</v>
          </cell>
          <cell r="AG182">
            <v>79</v>
          </cell>
          <cell r="AH182" t="str">
            <v>台大</v>
          </cell>
          <cell r="AI182" t="str">
            <v>圖館</v>
          </cell>
          <cell r="AJ182">
            <v>641824</v>
          </cell>
          <cell r="AL182" t="str">
            <v>吳</v>
          </cell>
          <cell r="AS182" t="str">
            <v>仁？</v>
          </cell>
          <cell r="AT182" t="str">
            <v>仁</v>
          </cell>
          <cell r="AU182" t="str">
            <v>信</v>
          </cell>
        </row>
        <row r="183">
          <cell r="D183" t="str">
            <v>吳人偉</v>
          </cell>
          <cell r="G183" t="str">
            <v>Wu</v>
          </cell>
          <cell r="H183" t="str">
            <v>Jesse </v>
          </cell>
          <cell r="I183" t="str">
            <v>jesse.jenweiwu@gmail.com</v>
          </cell>
          <cell r="K183" t="str">
            <v>Y</v>
          </cell>
          <cell r="N183" t="str">
            <v>86-13818958601</v>
          </cell>
          <cell r="P183" t="str">
            <v>上海市</v>
          </cell>
          <cell r="S183" t="str">
            <v>PRC</v>
          </cell>
          <cell r="U183">
            <v>69</v>
          </cell>
          <cell r="V183" t="str">
            <v>懷生</v>
          </cell>
          <cell r="W183" t="str">
            <v>孝</v>
          </cell>
          <cell r="X183">
            <v>2203</v>
          </cell>
          <cell r="Y183">
            <v>72</v>
          </cell>
          <cell r="Z183" t="str">
            <v>復興</v>
          </cell>
          <cell r="AA183" t="str">
            <v>信</v>
          </cell>
          <cell r="AB183">
            <v>2138</v>
          </cell>
          <cell r="AC183">
            <v>75</v>
          </cell>
          <cell r="AD183" t="str">
            <v>成功</v>
          </cell>
          <cell r="AE183">
            <v>304</v>
          </cell>
          <cell r="AF183">
            <v>30435</v>
          </cell>
          <cell r="AG183">
            <v>80</v>
          </cell>
          <cell r="AH183" t="str">
            <v>政大</v>
          </cell>
          <cell r="AI183" t="str">
            <v>經濟</v>
          </cell>
          <cell r="AK183" t="str">
            <v>林　莉(75北一女)</v>
          </cell>
          <cell r="AL183" t="str">
            <v>吳</v>
          </cell>
          <cell r="AP183" t="str">
            <v>R</v>
          </cell>
          <cell r="AV183" t="str">
            <v>毅</v>
          </cell>
          <cell r="AW183" t="str">
            <v>信</v>
          </cell>
          <cell r="AX183" t="str">
            <v>信</v>
          </cell>
          <cell r="AY183" t="str">
            <v>Line</v>
          </cell>
        </row>
        <row r="184">
          <cell r="D184" t="str">
            <v>吳永錫</v>
          </cell>
          <cell r="F184" t="str">
            <v>仁</v>
          </cell>
          <cell r="G184" t="str">
            <v>韓國料理“妻家房”的法人代表吳永錫</v>
          </cell>
          <cell r="P184" t="str">
            <v>Riverside</v>
          </cell>
          <cell r="Q184" t="str">
            <v>CA</v>
          </cell>
          <cell r="S184" t="str">
            <v>USA</v>
          </cell>
          <cell r="U184">
            <v>69</v>
          </cell>
          <cell r="V184" t="str">
            <v>復興</v>
          </cell>
          <cell r="W184" t="str">
            <v>仁</v>
          </cell>
          <cell r="X184">
            <v>12350</v>
          </cell>
          <cell r="Y184">
            <v>72</v>
          </cell>
          <cell r="Z184" t="str">
            <v>復興</v>
          </cell>
          <cell r="AA184" t="str">
            <v>仁</v>
          </cell>
          <cell r="AB184">
            <v>2539</v>
          </cell>
          <cell r="AC184">
            <v>75</v>
          </cell>
          <cell r="AG184">
            <v>79</v>
          </cell>
          <cell r="AL184" t="str">
            <v>吳</v>
          </cell>
          <cell r="AN184" t="str">
            <v>南加</v>
          </cell>
          <cell r="AS184" t="str">
            <v>孝</v>
          </cell>
          <cell r="AT184" t="str">
            <v>孝</v>
          </cell>
          <cell r="AU184" t="str">
            <v>仁</v>
          </cell>
          <cell r="AX184" t="str">
            <v>仁</v>
          </cell>
        </row>
        <row r="185">
          <cell r="D185" t="str">
            <v>吳立起</v>
          </cell>
          <cell r="G185" t="str">
            <v>Wu</v>
          </cell>
          <cell r="I185" t="str">
            <v>juliawu@hughes.net</v>
          </cell>
          <cell r="J185" t="str">
            <v>bad</v>
          </cell>
          <cell r="K185" t="str">
            <v>Y</v>
          </cell>
          <cell r="N185" t="str">
            <v>951-907-5429</v>
          </cell>
          <cell r="Q185" t="str">
            <v>CA</v>
          </cell>
          <cell r="S185" t="str">
            <v>USA</v>
          </cell>
          <cell r="T185" t="str">
            <v>orchidwunursery@aol.com</v>
          </cell>
          <cell r="U185">
            <v>69</v>
          </cell>
          <cell r="V185" t="str">
            <v>新民</v>
          </cell>
          <cell r="W185" t="str">
            <v>忠</v>
          </cell>
          <cell r="X185">
            <v>8145</v>
          </cell>
          <cell r="Y185">
            <v>72</v>
          </cell>
          <cell r="Z185" t="str">
            <v>復興</v>
          </cell>
          <cell r="AA185" t="str">
            <v>仁</v>
          </cell>
          <cell r="AB185">
            <v>2544</v>
          </cell>
          <cell r="AC185">
            <v>75</v>
          </cell>
          <cell r="AD185" t="str">
            <v>成功</v>
          </cell>
          <cell r="AE185">
            <v>302</v>
          </cell>
          <cell r="AF185">
            <v>30227</v>
          </cell>
          <cell r="AG185">
            <v>79</v>
          </cell>
          <cell r="AL185" t="str">
            <v>吳</v>
          </cell>
          <cell r="AN185" t="str">
            <v>南加</v>
          </cell>
          <cell r="AX185" t="str">
            <v>仁</v>
          </cell>
        </row>
        <row r="186">
          <cell r="D186" t="str">
            <v>吳至熙</v>
          </cell>
          <cell r="G186" t="str">
            <v>Wu</v>
          </cell>
          <cell r="H186" t="str">
            <v>Charles C. </v>
          </cell>
          <cell r="I186" t="str">
            <v>naturalmedicine2000@hotmail.com</v>
          </cell>
          <cell r="K186" t="str">
            <v>Y</v>
          </cell>
          <cell r="L186" t="str">
            <v>617-5575-2678</v>
          </cell>
          <cell r="O186" t="str">
            <v>http://blog.wenxuecity.com/comment.php?date=200705&amp;postID=1307&amp;&amp;c_lang=big5</v>
          </cell>
          <cell r="P186" t="str">
            <v>Queensland</v>
          </cell>
          <cell r="S186" t="str">
            <v>Australia</v>
          </cell>
          <cell r="T186" t="str">
            <v>617-5578-5815</v>
          </cell>
          <cell r="U186">
            <v>69</v>
          </cell>
          <cell r="V186" t="str">
            <v>復興</v>
          </cell>
          <cell r="W186" t="str">
            <v>孝</v>
          </cell>
          <cell r="X186">
            <v>12225</v>
          </cell>
          <cell r="Y186">
            <v>72</v>
          </cell>
          <cell r="Z186" t="str">
            <v>再興</v>
          </cell>
          <cell r="AA186" t="str">
            <v>愛</v>
          </cell>
          <cell r="AB186">
            <v>8426</v>
          </cell>
          <cell r="AC186">
            <v>75</v>
          </cell>
          <cell r="AG186">
            <v>79</v>
          </cell>
          <cell r="AK186" t="str">
            <v>母親于葆芳老師; 黃金海岸市開設醫院</v>
          </cell>
          <cell r="AL186" t="str">
            <v>吳</v>
          </cell>
          <cell r="AS186" t="str">
            <v>仁</v>
          </cell>
          <cell r="AT186" t="str">
            <v>仁</v>
          </cell>
          <cell r="AU186" t="str">
            <v>孝</v>
          </cell>
        </row>
        <row r="187">
          <cell r="D187" t="str">
            <v>吳亞君</v>
          </cell>
          <cell r="J187" t="str">
            <v>NO</v>
          </cell>
          <cell r="K187" t="str">
            <v>Y</v>
          </cell>
          <cell r="Q187" t="str">
            <v>CA</v>
          </cell>
          <cell r="S187" t="str">
            <v>USA</v>
          </cell>
          <cell r="U187">
            <v>68</v>
          </cell>
          <cell r="V187" t="str">
            <v>新民</v>
          </cell>
          <cell r="W187" t="str">
            <v>忠</v>
          </cell>
          <cell r="X187">
            <v>7139</v>
          </cell>
          <cell r="Y187">
            <v>72</v>
          </cell>
          <cell r="Z187" t="str">
            <v>復興</v>
          </cell>
          <cell r="AA187" t="str">
            <v>智</v>
          </cell>
          <cell r="AB187">
            <v>2427</v>
          </cell>
          <cell r="AC187">
            <v>75</v>
          </cell>
          <cell r="AG187">
            <v>79</v>
          </cell>
          <cell r="AK187" t="str">
            <v>徐台森</v>
          </cell>
          <cell r="AL187" t="str">
            <v>吳</v>
          </cell>
          <cell r="AM187" t="str">
            <v>v</v>
          </cell>
          <cell r="AQ187">
            <v>2</v>
          </cell>
          <cell r="AV187" t="str">
            <v>智</v>
          </cell>
          <cell r="AW187" t="str">
            <v>智</v>
          </cell>
          <cell r="AX187" t="str">
            <v>智</v>
          </cell>
        </row>
        <row r="188">
          <cell r="D188" t="str">
            <v>吳雨人</v>
          </cell>
          <cell r="F188" t="str">
            <v>仁</v>
          </cell>
          <cell r="G188" t="str">
            <v>Wu</v>
          </cell>
          <cell r="H188" t="str">
            <v>Moses </v>
          </cell>
          <cell r="I188" t="str">
            <v>mosesywu@hotmail.com</v>
          </cell>
          <cell r="K188" t="str">
            <v>Y</v>
          </cell>
          <cell r="M188" t="str">
            <v>8621-6451-0869 x 608</v>
          </cell>
          <cell r="N188" t="str">
            <v>86-13817825562</v>
          </cell>
          <cell r="O188" t="str">
            <v>Shanghai</v>
          </cell>
          <cell r="Q188" t="str">
            <v>TX</v>
          </cell>
          <cell r="S188" t="str">
            <v>USA</v>
          </cell>
          <cell r="U188">
            <v>69</v>
          </cell>
          <cell r="V188" t="str">
            <v>復興</v>
          </cell>
          <cell r="W188" t="str">
            <v>仁</v>
          </cell>
          <cell r="X188">
            <v>12326</v>
          </cell>
          <cell r="Y188">
            <v>72</v>
          </cell>
          <cell r="Z188" t="str">
            <v>復興</v>
          </cell>
          <cell r="AA188" t="str">
            <v>勇</v>
          </cell>
          <cell r="AB188">
            <v>2638</v>
          </cell>
          <cell r="AC188">
            <v>76</v>
          </cell>
          <cell r="AD188" t="str">
            <v>再興</v>
          </cell>
          <cell r="AG188">
            <v>80</v>
          </cell>
          <cell r="AL188" t="str">
            <v>吳</v>
          </cell>
          <cell r="AS188" t="str">
            <v>孝</v>
          </cell>
          <cell r="AT188" t="str">
            <v>孝</v>
          </cell>
          <cell r="AU188" t="str">
            <v>仁</v>
          </cell>
          <cell r="AX188" t="str">
            <v>勇</v>
          </cell>
        </row>
        <row r="189">
          <cell r="D189" t="str">
            <v>吳俊德</v>
          </cell>
          <cell r="U189">
            <v>69</v>
          </cell>
          <cell r="Y189">
            <v>72</v>
          </cell>
          <cell r="Z189" t="str">
            <v>復興</v>
          </cell>
          <cell r="AA189" t="str">
            <v>勇</v>
          </cell>
          <cell r="AB189">
            <v>2621</v>
          </cell>
          <cell r="AC189">
            <v>75</v>
          </cell>
          <cell r="AD189" t="str">
            <v>成功</v>
          </cell>
          <cell r="AG189">
            <v>79</v>
          </cell>
          <cell r="AL189" t="str">
            <v>吳</v>
          </cell>
          <cell r="AX189" t="str">
            <v>勇</v>
          </cell>
        </row>
        <row r="190">
          <cell r="D190" t="str">
            <v>吳威立</v>
          </cell>
          <cell r="U190">
            <v>69</v>
          </cell>
          <cell r="V190" t="str">
            <v>復興</v>
          </cell>
          <cell r="W190" t="str">
            <v>義</v>
          </cell>
          <cell r="X190">
            <v>12624</v>
          </cell>
          <cell r="Y190">
            <v>72</v>
          </cell>
          <cell r="AC190">
            <v>75</v>
          </cell>
          <cell r="AG190">
            <v>79</v>
          </cell>
          <cell r="AL190" t="str">
            <v>吳</v>
          </cell>
          <cell r="AU190" t="str">
            <v>義</v>
          </cell>
        </row>
        <row r="191">
          <cell r="D191" t="str">
            <v>吳美淑</v>
          </cell>
          <cell r="G191" t="str">
            <v>Yeh</v>
          </cell>
          <cell r="H191" t="str">
            <v>Virginia </v>
          </cell>
          <cell r="I191" t="str">
            <v>jjjsyeh4@aol.com</v>
          </cell>
          <cell r="K191" t="str">
            <v>Y</v>
          </cell>
          <cell r="L191" t="str">
            <v>847-634-9014</v>
          </cell>
          <cell r="N191" t="str">
            <v>0958362619(婆婆)</v>
          </cell>
          <cell r="P191" t="str">
            <v>Buffalo Grove</v>
          </cell>
          <cell r="Q191" t="str">
            <v>IL</v>
          </cell>
          <cell r="S191" t="str">
            <v>USA</v>
          </cell>
          <cell r="U191">
            <v>69</v>
          </cell>
          <cell r="V191" t="str">
            <v>復興</v>
          </cell>
          <cell r="W191" t="str">
            <v>孝</v>
          </cell>
          <cell r="X191">
            <v>12212</v>
          </cell>
          <cell r="Y191">
            <v>72</v>
          </cell>
          <cell r="Z191" t="str">
            <v>衛理</v>
          </cell>
          <cell r="AC191">
            <v>75</v>
          </cell>
          <cell r="AG191">
            <v>79</v>
          </cell>
          <cell r="AK191" t="str">
            <v>葉　欣(76清大材工); 4個女兒; 姊姊吳美賢，2個妹妹1個弟弟復小沒畢業就都移民Chicago了。</v>
          </cell>
          <cell r="AL191" t="str">
            <v>吳</v>
          </cell>
          <cell r="AS191" t="str">
            <v>愛</v>
          </cell>
          <cell r="AT191" t="str">
            <v>愛</v>
          </cell>
          <cell r="AU191" t="str">
            <v>孝</v>
          </cell>
        </row>
        <row r="192">
          <cell r="D192" t="str">
            <v>吳美華</v>
          </cell>
          <cell r="G192" t="str">
            <v>Jieh</v>
          </cell>
          <cell r="H192" t="str">
            <v>Mary</v>
          </cell>
          <cell r="I192" t="str">
            <v>mjieh88@yahoo.com</v>
          </cell>
          <cell r="K192" t="str">
            <v>Y</v>
          </cell>
          <cell r="M192" t="str">
            <v>650-628-2046</v>
          </cell>
          <cell r="P192" t="str">
            <v>San Francisco</v>
          </cell>
          <cell r="Q192" t="str">
            <v>CA</v>
          </cell>
          <cell r="S192" t="str">
            <v>USA</v>
          </cell>
          <cell r="T192" t="str">
            <v>mjieh@us.checkpoint.com</v>
          </cell>
          <cell r="U192">
            <v>69</v>
          </cell>
          <cell r="V192" t="str">
            <v>復興</v>
          </cell>
          <cell r="W192" t="str">
            <v>忠</v>
          </cell>
          <cell r="X192">
            <v>12152</v>
          </cell>
          <cell r="Y192">
            <v>72</v>
          </cell>
          <cell r="Z192" t="str">
            <v>衛理</v>
          </cell>
          <cell r="AA192" t="str">
            <v>信</v>
          </cell>
          <cell r="AB192">
            <v>9139</v>
          </cell>
          <cell r="AC192">
            <v>75</v>
          </cell>
          <cell r="AD192" t="str">
            <v>出國</v>
          </cell>
          <cell r="AG192">
            <v>79</v>
          </cell>
          <cell r="AL192" t="str">
            <v>吳</v>
          </cell>
          <cell r="AN192" t="str">
            <v>北加</v>
          </cell>
          <cell r="AP192" t="str">
            <v>R</v>
          </cell>
          <cell r="AS192" t="str">
            <v>信</v>
          </cell>
          <cell r="AT192" t="str">
            <v>信</v>
          </cell>
          <cell r="AU192" t="str">
            <v>忠</v>
          </cell>
        </row>
        <row r="193">
          <cell r="D193" t="str">
            <v>吳珮芬</v>
          </cell>
          <cell r="G193" t="str">
            <v>Wu</v>
          </cell>
          <cell r="I193" t="str">
            <v>pfwu@vghtpe.gov.tw</v>
          </cell>
          <cell r="K193" t="str">
            <v>Y</v>
          </cell>
          <cell r="N193" t="str">
            <v>0920735012</v>
          </cell>
          <cell r="P193" t="str">
            <v>台北市</v>
          </cell>
          <cell r="S193" t="str">
            <v>ROC</v>
          </cell>
          <cell r="U193">
            <v>69</v>
          </cell>
          <cell r="V193" t="str">
            <v>復興</v>
          </cell>
          <cell r="W193" t="str">
            <v>愛</v>
          </cell>
          <cell r="X193">
            <v>12436</v>
          </cell>
          <cell r="Y193">
            <v>72</v>
          </cell>
          <cell r="Z193" t="str">
            <v>復興</v>
          </cell>
          <cell r="AA193" t="str">
            <v>智</v>
          </cell>
          <cell r="AB193">
            <v>2438</v>
          </cell>
          <cell r="AC193">
            <v>75</v>
          </cell>
          <cell r="AG193">
            <v>79</v>
          </cell>
          <cell r="AL193" t="str">
            <v>吳</v>
          </cell>
          <cell r="AS193" t="str">
            <v>忠</v>
          </cell>
          <cell r="AT193" t="str">
            <v>忠</v>
          </cell>
          <cell r="AU193" t="str">
            <v>愛</v>
          </cell>
          <cell r="AV193" t="str">
            <v>智</v>
          </cell>
          <cell r="AW193" t="str">
            <v>智</v>
          </cell>
          <cell r="AX193" t="str">
            <v>智</v>
          </cell>
        </row>
        <row r="194">
          <cell r="D194" t="str">
            <v>吳素琦</v>
          </cell>
          <cell r="G194" t="str">
            <v>Hsu</v>
          </cell>
          <cell r="H194" t="str">
            <v>Sue-Chi</v>
          </cell>
          <cell r="I194" t="str">
            <v>suechihsu@yahoo.com</v>
          </cell>
          <cell r="K194" t="str">
            <v>Y</v>
          </cell>
          <cell r="L194" t="str">
            <v>626-449-7345</v>
          </cell>
          <cell r="P194" t="str">
            <v>Pasadena</v>
          </cell>
          <cell r="Q194" t="str">
            <v>CA</v>
          </cell>
          <cell r="S194" t="str">
            <v>USA</v>
          </cell>
          <cell r="T194" t="str">
            <v>02-2361-7090</v>
          </cell>
          <cell r="U194">
            <v>69</v>
          </cell>
          <cell r="V194" t="str">
            <v>復興</v>
          </cell>
          <cell r="W194" t="str">
            <v>孝</v>
          </cell>
          <cell r="X194">
            <v>12214</v>
          </cell>
          <cell r="Y194">
            <v>72</v>
          </cell>
          <cell r="Z194" t="str">
            <v>復興</v>
          </cell>
          <cell r="AA194" t="str">
            <v>愛</v>
          </cell>
          <cell r="AB194">
            <v>2315</v>
          </cell>
          <cell r="AC194">
            <v>75</v>
          </cell>
          <cell r="AD194" t="str">
            <v>北一女</v>
          </cell>
          <cell r="AE194" t="str">
            <v>毅</v>
          </cell>
          <cell r="AF194">
            <v>1220</v>
          </cell>
          <cell r="AG194">
            <v>79</v>
          </cell>
          <cell r="AH194" t="str">
            <v>台大</v>
          </cell>
          <cell r="AI194" t="str">
            <v>藥學</v>
          </cell>
          <cell r="AJ194">
            <v>644130</v>
          </cell>
          <cell r="AL194" t="str">
            <v>吳</v>
          </cell>
          <cell r="AN194" t="str">
            <v>南加</v>
          </cell>
          <cell r="AP194" t="str">
            <v>R</v>
          </cell>
          <cell r="AS194" t="str">
            <v>愛？</v>
          </cell>
          <cell r="AU194" t="str">
            <v>孝</v>
          </cell>
          <cell r="AV194" t="str">
            <v>愛</v>
          </cell>
          <cell r="AW194" t="str">
            <v>愛</v>
          </cell>
          <cell r="AX194" t="str">
            <v>愛</v>
          </cell>
        </row>
        <row r="195">
          <cell r="D195" t="str">
            <v>吳訓德</v>
          </cell>
          <cell r="G195" t="str">
            <v>Woo</v>
          </cell>
          <cell r="H195" t="str">
            <v>Debra </v>
          </cell>
          <cell r="K195" t="str">
            <v>Y</v>
          </cell>
          <cell r="O195" t="str">
            <v>http://www.lcsd.gov.hk/MonthlyProg/Ls/east/content_ballotresult_c.html</v>
          </cell>
          <cell r="U195">
            <v>69</v>
          </cell>
          <cell r="V195" t="str">
            <v>復興</v>
          </cell>
          <cell r="W195" t="str">
            <v>忠</v>
          </cell>
          <cell r="X195">
            <v>12135</v>
          </cell>
          <cell r="Y195">
            <v>73</v>
          </cell>
          <cell r="Z195" t="str">
            <v>復興</v>
          </cell>
          <cell r="AA195" t="str">
            <v>智</v>
          </cell>
          <cell r="AB195">
            <v>3416</v>
          </cell>
          <cell r="AC195">
            <v>75</v>
          </cell>
          <cell r="AG195">
            <v>79</v>
          </cell>
          <cell r="AK195" t="str">
            <v>哥哥吳訓達妹妹吳訓德表兄弟賴世倫賴曉倫賴世聲; </v>
          </cell>
          <cell r="AL195" t="str">
            <v>吳</v>
          </cell>
          <cell r="AS195" t="str">
            <v>忠</v>
          </cell>
          <cell r="AT195" t="str">
            <v>忠</v>
          </cell>
          <cell r="AU195" t="str">
            <v>忠</v>
          </cell>
          <cell r="AV195" t="str">
            <v>智</v>
          </cell>
          <cell r="AW195" t="str">
            <v>智</v>
          </cell>
          <cell r="AX195" t="str">
            <v>智</v>
          </cell>
        </row>
        <row r="196">
          <cell r="D196" t="str">
            <v>吳荻吉</v>
          </cell>
          <cell r="G196" t="str">
            <v>Wu</v>
          </cell>
          <cell r="H196" t="str">
            <v>Sabrina</v>
          </cell>
          <cell r="I196" t="str">
            <v>dihjihwu@mail.cnu.edu.tw</v>
          </cell>
          <cell r="K196" t="str">
            <v>Y</v>
          </cell>
          <cell r="L196" t="str">
            <v>02-2623-6367</v>
          </cell>
          <cell r="M196" t="str">
            <v>06-266-4911 x 482</v>
          </cell>
          <cell r="N196" t="str">
            <v>0937696204</v>
          </cell>
          <cell r="P196" t="str">
            <v>台南</v>
          </cell>
          <cell r="S196" t="str">
            <v>ROC</v>
          </cell>
          <cell r="T196" t="str">
            <v>hcling@mail.ncku.edu.tw</v>
          </cell>
          <cell r="U196">
            <v>69</v>
          </cell>
          <cell r="V196" t="str">
            <v>懷生</v>
          </cell>
          <cell r="W196" t="str">
            <v>孝</v>
          </cell>
          <cell r="X196">
            <v>2226</v>
          </cell>
          <cell r="Y196">
            <v>72</v>
          </cell>
          <cell r="Z196" t="str">
            <v>復興</v>
          </cell>
          <cell r="AA196" t="str">
            <v>智</v>
          </cell>
          <cell r="AB196">
            <v>2426</v>
          </cell>
          <cell r="AC196">
            <v>75</v>
          </cell>
          <cell r="AD196" t="str">
            <v>北一女</v>
          </cell>
          <cell r="AE196" t="str">
            <v>義</v>
          </cell>
          <cell r="AF196">
            <v>661</v>
          </cell>
          <cell r="AG196">
            <v>79</v>
          </cell>
          <cell r="AH196" t="str">
            <v>輔大</v>
          </cell>
          <cell r="AI196" t="str">
            <v>法文</v>
          </cell>
          <cell r="AK196" t="str">
            <v>凌漢辰(72附中、76化工); 兒子一家三口: 凌瑋澤/ 戴嘉瑩/ 凌立帆女兒: 凌萱；須培琳的表姊; 嘉南藥理科技大學應用外語系講師</v>
          </cell>
          <cell r="AL196" t="str">
            <v>吳</v>
          </cell>
          <cell r="AM196" t="str">
            <v>v</v>
          </cell>
          <cell r="AQ196">
            <v>1</v>
          </cell>
          <cell r="AV196" t="str">
            <v>智</v>
          </cell>
          <cell r="AW196" t="str">
            <v>智</v>
          </cell>
          <cell r="AX196" t="str">
            <v>智</v>
          </cell>
          <cell r="AY196" t="str">
            <v>Line</v>
          </cell>
        </row>
        <row r="197">
          <cell r="D197" t="str">
            <v>吳萬鈞</v>
          </cell>
          <cell r="G197" t="str">
            <v>Wu</v>
          </cell>
          <cell r="H197" t="str">
            <v>Alan</v>
          </cell>
          <cell r="I197" t="str">
            <v>wubobo2031@yahoo.com</v>
          </cell>
          <cell r="K197" t="str">
            <v>Y</v>
          </cell>
          <cell r="N197" t="str">
            <v>0988493918</v>
          </cell>
          <cell r="P197" t="str">
            <v>Arcadia</v>
          </cell>
          <cell r="Q197" t="str">
            <v>CA</v>
          </cell>
          <cell r="S197" t="str">
            <v>USA</v>
          </cell>
          <cell r="T197" t="str">
            <v>tshay0829@aol.com</v>
          </cell>
          <cell r="U197">
            <v>68</v>
          </cell>
          <cell r="V197" t="str">
            <v>靜心</v>
          </cell>
          <cell r="W197" t="str">
            <v>乙</v>
          </cell>
          <cell r="X197">
            <v>7215</v>
          </cell>
          <cell r="Y197">
            <v>72</v>
          </cell>
          <cell r="Z197" t="str">
            <v>復興</v>
          </cell>
          <cell r="AA197" t="str">
            <v>仁</v>
          </cell>
          <cell r="AB197">
            <v>2514</v>
          </cell>
          <cell r="AC197">
            <v>75</v>
          </cell>
          <cell r="AD197" t="str">
            <v>附中</v>
          </cell>
          <cell r="AE197">
            <v>295</v>
          </cell>
          <cell r="AF197">
            <v>304</v>
          </cell>
          <cell r="AG197">
            <v>83</v>
          </cell>
          <cell r="AH197" t="str">
            <v>台大</v>
          </cell>
          <cell r="AI197" t="str">
            <v>哲學</v>
          </cell>
          <cell r="AJ197">
            <v>681402</v>
          </cell>
          <cell r="AL197" t="str">
            <v>吳</v>
          </cell>
          <cell r="AX197" t="str">
            <v>仁</v>
          </cell>
        </row>
        <row r="198">
          <cell r="D198" t="str">
            <v>吳滉宇</v>
          </cell>
          <cell r="G198" t="str">
            <v>Wu</v>
          </cell>
          <cell r="H198" t="str">
            <v>Daniel</v>
          </cell>
          <cell r="I198" t="str">
            <v>Dannywu4488@gmail.com</v>
          </cell>
          <cell r="K198" t="str">
            <v>Y</v>
          </cell>
          <cell r="L198" t="str">
            <v>516-248-2748</v>
          </cell>
          <cell r="M198" t="str">
            <v>516-939-6618</v>
          </cell>
          <cell r="Q198" t="str">
            <v>NY</v>
          </cell>
          <cell r="S198" t="str">
            <v>USA</v>
          </cell>
          <cell r="T198" t="str">
            <v>dw@westeastbistro.com(x)</v>
          </cell>
          <cell r="U198">
            <v>69</v>
          </cell>
          <cell r="V198" t="str">
            <v>復興</v>
          </cell>
          <cell r="W198" t="str">
            <v>愛</v>
          </cell>
          <cell r="X198">
            <v>12410</v>
          </cell>
          <cell r="Y198">
            <v>72</v>
          </cell>
          <cell r="Z198" t="str">
            <v>大華</v>
          </cell>
          <cell r="AA198" t="str">
            <v>仁</v>
          </cell>
          <cell r="AB198">
            <v>8120</v>
          </cell>
          <cell r="AC198">
            <v>75</v>
          </cell>
          <cell r="AD198" t="str">
            <v>建中</v>
          </cell>
          <cell r="AE198">
            <v>18</v>
          </cell>
          <cell r="AF198">
            <v>1838</v>
          </cell>
          <cell r="AG198">
            <v>79</v>
          </cell>
          <cell r="AH198" t="str">
            <v>清大</v>
          </cell>
          <cell r="AI198" t="str">
            <v>物理</v>
          </cell>
          <cell r="AJ198">
            <v>643032</v>
          </cell>
          <cell r="AL198" t="str">
            <v>吳</v>
          </cell>
          <cell r="AO198" t="str">
            <v>M</v>
          </cell>
          <cell r="AS198" t="str">
            <v>孝</v>
          </cell>
          <cell r="AT198" t="str">
            <v>孝</v>
          </cell>
          <cell r="AU198" t="str">
            <v>愛</v>
          </cell>
          <cell r="AY198" t="str">
            <v>Line</v>
          </cell>
        </row>
        <row r="199">
          <cell r="D199" t="str">
            <v>吳漢光</v>
          </cell>
          <cell r="U199">
            <v>69</v>
          </cell>
          <cell r="Y199">
            <v>72</v>
          </cell>
          <cell r="Z199" t="str">
            <v>復興</v>
          </cell>
          <cell r="AA199" t="str">
            <v>仁</v>
          </cell>
          <cell r="AB199">
            <v>2523</v>
          </cell>
          <cell r="AC199">
            <v>75</v>
          </cell>
          <cell r="AD199" t="str">
            <v>附中</v>
          </cell>
          <cell r="AG199">
            <v>79</v>
          </cell>
          <cell r="AL199" t="str">
            <v>吳</v>
          </cell>
          <cell r="AX199" t="str">
            <v>仁</v>
          </cell>
        </row>
        <row r="200">
          <cell r="D200" t="str">
            <v>吳輝星</v>
          </cell>
          <cell r="G200" t="str">
            <v>Wu </v>
          </cell>
          <cell r="H200" t="str">
            <v>Hugh </v>
          </cell>
          <cell r="I200" t="str">
            <v>huisin.wu@gmail.com</v>
          </cell>
          <cell r="K200" t="str">
            <v>Y</v>
          </cell>
          <cell r="L200" t="str">
            <v>02-2761-0594</v>
          </cell>
          <cell r="M200" t="str">
            <v>02-8170-9675</v>
          </cell>
          <cell r="N200" t="str">
            <v>0933026093</v>
          </cell>
          <cell r="P200" t="str">
            <v>台北市</v>
          </cell>
          <cell r="S200" t="str">
            <v>ROC</v>
          </cell>
          <cell r="T200" t="str">
            <v>hugh.wu@nxp.com(x)</v>
          </cell>
          <cell r="U200">
            <v>69</v>
          </cell>
          <cell r="V200" t="str">
            <v>大龍</v>
          </cell>
          <cell r="Y200">
            <v>72</v>
          </cell>
          <cell r="Z200" t="str">
            <v>復興</v>
          </cell>
          <cell r="AA200" t="str">
            <v>信</v>
          </cell>
          <cell r="AB200">
            <v>2120</v>
          </cell>
          <cell r="AC200">
            <v>75</v>
          </cell>
          <cell r="AD200" t="str">
            <v>建中</v>
          </cell>
          <cell r="AE200">
            <v>2</v>
          </cell>
          <cell r="AF200">
            <v>201</v>
          </cell>
          <cell r="AG200">
            <v>79</v>
          </cell>
          <cell r="AH200" t="str">
            <v>政大</v>
          </cell>
          <cell r="AI200" t="str">
            <v>企管</v>
          </cell>
          <cell r="AJ200">
            <v>643539</v>
          </cell>
          <cell r="AK200" t="str">
            <v>2013年退休</v>
          </cell>
          <cell r="AL200" t="str">
            <v>吳</v>
          </cell>
          <cell r="AX200" t="str">
            <v>信</v>
          </cell>
        </row>
        <row r="201">
          <cell r="D201" t="str">
            <v>吳曉艾</v>
          </cell>
          <cell r="I201" t="str">
            <v>b2640@ms39.hinet.net</v>
          </cell>
          <cell r="K201" t="str">
            <v>Y</v>
          </cell>
          <cell r="L201" t="str">
            <v>02-2640-1890</v>
          </cell>
          <cell r="M201" t="str">
            <v>02-2536-9166</v>
          </cell>
          <cell r="N201" t="str">
            <v>0921053532</v>
          </cell>
          <cell r="P201" t="str">
            <v>台北市</v>
          </cell>
          <cell r="S201" t="str">
            <v>ROC</v>
          </cell>
          <cell r="U201">
            <v>69</v>
          </cell>
          <cell r="Y201">
            <v>72</v>
          </cell>
          <cell r="Z201" t="str">
            <v>復興</v>
          </cell>
          <cell r="AA201" t="str">
            <v>愛</v>
          </cell>
          <cell r="AB201">
            <v>2320</v>
          </cell>
          <cell r="AC201">
            <v>75</v>
          </cell>
          <cell r="AD201" t="str">
            <v>中山</v>
          </cell>
          <cell r="AG201">
            <v>79</v>
          </cell>
          <cell r="AL201" t="str">
            <v>吳</v>
          </cell>
          <cell r="AV201" t="str">
            <v>愛</v>
          </cell>
          <cell r="AW201" t="str">
            <v>愛</v>
          </cell>
          <cell r="AX201" t="str">
            <v>愛</v>
          </cell>
        </row>
        <row r="202">
          <cell r="D202" t="str">
            <v>呂克明</v>
          </cell>
          <cell r="G202" t="str">
            <v>大漢技術學院 1981成大土木畢業</v>
          </cell>
          <cell r="J202" t="str">
            <v>瘦</v>
          </cell>
          <cell r="L202" t="str">
            <v>02-2781-5416</v>
          </cell>
          <cell r="M202" t="str">
            <v>03-826-3936 </v>
          </cell>
          <cell r="O202" t="str">
            <v>http://www.civil.dahan.edu.tw/teacher/c21/index.htm</v>
          </cell>
          <cell r="U202">
            <v>68</v>
          </cell>
          <cell r="V202" t="str">
            <v>新民</v>
          </cell>
          <cell r="W202" t="str">
            <v>忠</v>
          </cell>
          <cell r="X202">
            <v>7123</v>
          </cell>
          <cell r="Y202">
            <v>72</v>
          </cell>
          <cell r="Z202" t="str">
            <v>復興</v>
          </cell>
          <cell r="AA202" t="str">
            <v>信</v>
          </cell>
          <cell r="AB202">
            <v>2131</v>
          </cell>
          <cell r="AC202">
            <v>75</v>
          </cell>
          <cell r="AD202" t="str">
            <v>再興</v>
          </cell>
          <cell r="AE202" t="str">
            <v>勤</v>
          </cell>
          <cell r="AF202">
            <v>3337</v>
          </cell>
          <cell r="AG202">
            <v>79</v>
          </cell>
          <cell r="AH202" t="str">
            <v>文化</v>
          </cell>
          <cell r="AI202" t="str">
            <v>應數</v>
          </cell>
          <cell r="AL202" t="str">
            <v>呂</v>
          </cell>
          <cell r="AX202" t="str">
            <v>信</v>
          </cell>
        </row>
        <row r="203">
          <cell r="D203" t="str">
            <v>宋可權</v>
          </cell>
          <cell r="G203" t="str">
            <v>Song</v>
          </cell>
          <cell r="K203" t="str">
            <v>D</v>
          </cell>
          <cell r="L203" t="str">
            <v>02-2767-0189</v>
          </cell>
          <cell r="P203" t="str">
            <v>台北市</v>
          </cell>
          <cell r="S203" t="str">
            <v>ROC</v>
          </cell>
          <cell r="T203" t="str">
            <v>song@pei-i.com.tw</v>
          </cell>
          <cell r="U203">
            <v>69</v>
          </cell>
          <cell r="V203" t="str">
            <v>復興</v>
          </cell>
          <cell r="W203" t="str">
            <v>忠</v>
          </cell>
          <cell r="X203">
            <v>12101</v>
          </cell>
          <cell r="Y203">
            <v>72</v>
          </cell>
          <cell r="AC203">
            <v>75</v>
          </cell>
          <cell r="AG203">
            <v>79</v>
          </cell>
          <cell r="AK203" t="str">
            <v>2015年4月16日過世</v>
          </cell>
          <cell r="AL203" t="str">
            <v>宋</v>
          </cell>
          <cell r="AM203" t="str">
            <v>歿</v>
          </cell>
          <cell r="AU203" t="str">
            <v>忠</v>
          </cell>
        </row>
        <row r="204">
          <cell r="D204" t="str">
            <v>宋玄樂</v>
          </cell>
          <cell r="G204" t="str">
            <v>Song</v>
          </cell>
          <cell r="H204" t="str">
            <v>Lily </v>
          </cell>
          <cell r="I204" t="str">
            <v>hsiuanrolily@aol.com</v>
          </cell>
          <cell r="K204" t="str">
            <v>Y</v>
          </cell>
          <cell r="L204" t="str">
            <v>650-654-1678</v>
          </cell>
          <cell r="P204" t="str">
            <v>Redwood City</v>
          </cell>
          <cell r="Q204" t="str">
            <v>CA</v>
          </cell>
          <cell r="S204" t="str">
            <v>USA</v>
          </cell>
          <cell r="T204" t="str">
            <v>foxy1678@aol.com</v>
          </cell>
          <cell r="U204">
            <v>69</v>
          </cell>
          <cell r="V204" t="str">
            <v>復興</v>
          </cell>
          <cell r="W204" t="str">
            <v>忠</v>
          </cell>
          <cell r="X204">
            <v>12151</v>
          </cell>
          <cell r="Y204">
            <v>72</v>
          </cell>
          <cell r="Z204" t="str">
            <v>衛理</v>
          </cell>
          <cell r="AA204" t="str">
            <v>信</v>
          </cell>
          <cell r="AB204">
            <v>9140</v>
          </cell>
          <cell r="AC204">
            <v>75</v>
          </cell>
          <cell r="AD204" t="str">
            <v>出國</v>
          </cell>
          <cell r="AE204" t="str">
            <v>NA</v>
          </cell>
          <cell r="AG204">
            <v>79</v>
          </cell>
          <cell r="AL204" t="str">
            <v>宋</v>
          </cell>
          <cell r="AN204" t="str">
            <v>北加</v>
          </cell>
          <cell r="AS204" t="str">
            <v>信</v>
          </cell>
          <cell r="AT204" t="str">
            <v>信</v>
          </cell>
          <cell r="AU204" t="str">
            <v>忠</v>
          </cell>
        </row>
        <row r="205">
          <cell r="D205" t="str">
            <v>宋祖堯</v>
          </cell>
          <cell r="J205" t="str">
            <v>NO</v>
          </cell>
          <cell r="K205" t="str">
            <v>Y</v>
          </cell>
          <cell r="L205" t="str">
            <v>02-2793-3857</v>
          </cell>
          <cell r="P205" t="str">
            <v>台北市</v>
          </cell>
          <cell r="S205" t="str">
            <v>ROC</v>
          </cell>
          <cell r="U205">
            <v>69</v>
          </cell>
          <cell r="V205" t="str">
            <v>復興</v>
          </cell>
          <cell r="W205" t="str">
            <v>孝</v>
          </cell>
          <cell r="X205">
            <v>12249</v>
          </cell>
          <cell r="Y205">
            <v>72</v>
          </cell>
          <cell r="Z205" t="str">
            <v>復興</v>
          </cell>
          <cell r="AC205">
            <v>75</v>
          </cell>
          <cell r="AG205">
            <v>79</v>
          </cell>
          <cell r="AL205" t="str">
            <v>宋</v>
          </cell>
          <cell r="AS205" t="str">
            <v>孝</v>
          </cell>
          <cell r="AT205" t="str">
            <v>孝</v>
          </cell>
          <cell r="AU205" t="str">
            <v>孝</v>
          </cell>
          <cell r="AV205" t="str">
            <v>勇</v>
          </cell>
        </row>
        <row r="206">
          <cell r="D206" t="str">
            <v>宋海天(宋嗣祥)</v>
          </cell>
          <cell r="G206" t="str">
            <v>Soong</v>
          </cell>
          <cell r="H206" t="str">
            <v>Jeffrey </v>
          </cell>
          <cell r="I206" t="str">
            <v>jeffrey.soong@yahoo.com</v>
          </cell>
          <cell r="K206" t="str">
            <v>Y</v>
          </cell>
          <cell r="M206" t="str">
            <v>852-2180-9918</v>
          </cell>
          <cell r="N206" t="str">
            <v>0935117128(TW),86-13911891068(CN),852-6472-2128(HK),213-804-7468(US)</v>
          </cell>
          <cell r="P206" t="str">
            <v>台北市</v>
          </cell>
          <cell r="Q206" t="str">
            <v>HK</v>
          </cell>
          <cell r="S206" t="str">
            <v>PRC</v>
          </cell>
          <cell r="T206" t="str">
            <v>jsoong@bnsltd.com</v>
          </cell>
          <cell r="U206">
            <v>69</v>
          </cell>
          <cell r="V206" t="str">
            <v>西門</v>
          </cell>
          <cell r="Y206">
            <v>72</v>
          </cell>
          <cell r="Z206" t="str">
            <v>復興</v>
          </cell>
          <cell r="AA206" t="str">
            <v>信</v>
          </cell>
          <cell r="AB206">
            <v>2104</v>
          </cell>
          <cell r="AC206">
            <v>75</v>
          </cell>
          <cell r="AD206" t="str">
            <v>建中</v>
          </cell>
          <cell r="AE206">
            <v>21</v>
          </cell>
          <cell r="AF206">
            <v>2146</v>
          </cell>
          <cell r="AG206">
            <v>79</v>
          </cell>
          <cell r="AH206" t="str">
            <v>台大</v>
          </cell>
          <cell r="AI206" t="str">
            <v>電機</v>
          </cell>
          <cell r="AJ206">
            <v>645351</v>
          </cell>
          <cell r="AL206" t="str">
            <v>宋</v>
          </cell>
          <cell r="AO206" t="str">
            <v>R</v>
          </cell>
          <cell r="AV206" t="str">
            <v>勇</v>
          </cell>
          <cell r="AW206" t="str">
            <v>信</v>
          </cell>
          <cell r="AX206" t="str">
            <v>信</v>
          </cell>
          <cell r="AY206" t="str">
            <v>Line</v>
          </cell>
        </row>
        <row r="207">
          <cell r="D207" t="str">
            <v>宋慧玲</v>
          </cell>
          <cell r="I207" t="str">
            <v>hueilingchan@hotmail.com</v>
          </cell>
          <cell r="K207" t="str">
            <v>Y</v>
          </cell>
          <cell r="L207" t="str">
            <v>206-236-0442</v>
          </cell>
          <cell r="P207" t="str">
            <v>Mercer Island</v>
          </cell>
          <cell r="Q207" t="str">
            <v>WA </v>
          </cell>
          <cell r="S207" t="str">
            <v>USA</v>
          </cell>
          <cell r="T207" t="str">
            <v>02-2321-1765</v>
          </cell>
          <cell r="U207">
            <v>69</v>
          </cell>
          <cell r="Y207">
            <v>72</v>
          </cell>
          <cell r="Z207" t="str">
            <v>復興</v>
          </cell>
          <cell r="AA207" t="str">
            <v>愛</v>
          </cell>
          <cell r="AB207">
            <v>2309</v>
          </cell>
          <cell r="AC207">
            <v>75</v>
          </cell>
          <cell r="AD207" t="str">
            <v>北一女</v>
          </cell>
          <cell r="AE207" t="str">
            <v>儉</v>
          </cell>
          <cell r="AF207">
            <v>1637</v>
          </cell>
          <cell r="AG207">
            <v>79</v>
          </cell>
          <cell r="AH207" t="str">
            <v>輔大</v>
          </cell>
          <cell r="AI207" t="str">
            <v>家政</v>
          </cell>
          <cell r="AL207" t="str">
            <v>宋</v>
          </cell>
          <cell r="AP207" t="str">
            <v>R</v>
          </cell>
          <cell r="AV207" t="str">
            <v>愛</v>
          </cell>
          <cell r="AW207" t="str">
            <v>愛</v>
          </cell>
          <cell r="AX207" t="str">
            <v>愛</v>
          </cell>
        </row>
        <row r="208">
          <cell r="D208" t="str">
            <v>宋曉玲</v>
          </cell>
          <cell r="G208" t="str">
            <v>Birnbaum </v>
          </cell>
          <cell r="H208" t="str">
            <v>Amy</v>
          </cell>
          <cell r="I208" t="str">
            <v>amysbirnbaum@yahoo.com</v>
          </cell>
          <cell r="K208" t="str">
            <v>Y</v>
          </cell>
          <cell r="L208" t="str">
            <v>818-889-0354</v>
          </cell>
          <cell r="N208" t="str">
            <v>510-324-8942</v>
          </cell>
          <cell r="P208" t="str">
            <v>Agoura Hills</v>
          </cell>
          <cell r="Q208" t="str">
            <v>CA</v>
          </cell>
          <cell r="S208" t="str">
            <v>USA</v>
          </cell>
          <cell r="U208">
            <v>69</v>
          </cell>
          <cell r="V208" t="str">
            <v>復興</v>
          </cell>
          <cell r="W208" t="str">
            <v>孝</v>
          </cell>
          <cell r="X208">
            <v>12237</v>
          </cell>
          <cell r="Y208">
            <v>72</v>
          </cell>
          <cell r="AC208">
            <v>75</v>
          </cell>
          <cell r="AG208">
            <v>79</v>
          </cell>
          <cell r="AL208" t="str">
            <v>宋</v>
          </cell>
          <cell r="AN208" t="str">
            <v>南加</v>
          </cell>
          <cell r="AS208" t="str">
            <v>信</v>
          </cell>
          <cell r="AT208" t="str">
            <v>信</v>
          </cell>
          <cell r="AU208" t="str">
            <v>孝</v>
          </cell>
        </row>
        <row r="209">
          <cell r="D209" t="str">
            <v>李　固</v>
          </cell>
          <cell r="F209" t="str">
            <v>仁</v>
          </cell>
          <cell r="G209" t="str">
            <v>Lee</v>
          </cell>
          <cell r="H209" t="str">
            <v>Ku</v>
          </cell>
          <cell r="I209" t="str">
            <v>kulee.x@gmail.com</v>
          </cell>
          <cell r="K209" t="str">
            <v>Y</v>
          </cell>
          <cell r="S209" t="str">
            <v>Singapore</v>
          </cell>
          <cell r="T209" t="str">
            <v>李蓉02-2392-9252</v>
          </cell>
          <cell r="U209">
            <v>69</v>
          </cell>
          <cell r="V209" t="str">
            <v>復興</v>
          </cell>
          <cell r="W209" t="str">
            <v>忠</v>
          </cell>
          <cell r="X209">
            <v>12132</v>
          </cell>
          <cell r="Y209">
            <v>72</v>
          </cell>
          <cell r="Z209" t="str">
            <v>再興</v>
          </cell>
          <cell r="AA209" t="str">
            <v>信</v>
          </cell>
          <cell r="AB209">
            <v>8553</v>
          </cell>
          <cell r="AC209">
            <v>75</v>
          </cell>
          <cell r="AD209" t="str">
            <v>建補</v>
          </cell>
          <cell r="AG209">
            <v>79</v>
          </cell>
          <cell r="AL209" t="str">
            <v>李</v>
          </cell>
          <cell r="AS209" t="str">
            <v>仁</v>
          </cell>
          <cell r="AT209" t="str">
            <v>仁</v>
          </cell>
          <cell r="AU209" t="str">
            <v>忠</v>
          </cell>
          <cell r="AY209" t="str">
            <v>Line</v>
          </cell>
        </row>
        <row r="210">
          <cell r="D210" t="str">
            <v>李　琪</v>
          </cell>
          <cell r="G210" t="str">
            <v>Lee</v>
          </cell>
          <cell r="I210" t="str">
            <v>CHI_LEE@email.china-airlines.com</v>
          </cell>
          <cell r="K210" t="str">
            <v>Y</v>
          </cell>
          <cell r="M210" t="str">
            <v>02-2712-3141 x 6601</v>
          </cell>
          <cell r="P210" t="str">
            <v>台北市</v>
          </cell>
          <cell r="S210" t="str">
            <v>ROC</v>
          </cell>
          <cell r="U210">
            <v>69</v>
          </cell>
          <cell r="V210" t="str">
            <v>復興</v>
          </cell>
          <cell r="W210" t="str">
            <v>義</v>
          </cell>
          <cell r="X210">
            <v>12634</v>
          </cell>
          <cell r="Y210">
            <v>72</v>
          </cell>
          <cell r="Z210" t="str">
            <v>再興</v>
          </cell>
          <cell r="AA210" t="str">
            <v>和</v>
          </cell>
          <cell r="AB210">
            <v>8604</v>
          </cell>
          <cell r="AC210">
            <v>75</v>
          </cell>
          <cell r="AD210" t="str">
            <v>北一女</v>
          </cell>
          <cell r="AE210" t="str">
            <v>禮</v>
          </cell>
          <cell r="AF210">
            <v>1843</v>
          </cell>
          <cell r="AG210">
            <v>79</v>
          </cell>
          <cell r="AL210" t="str">
            <v>李</v>
          </cell>
          <cell r="AS210" t="str">
            <v>孝</v>
          </cell>
          <cell r="AT210" t="str">
            <v>孝</v>
          </cell>
          <cell r="AU210" t="str">
            <v>義</v>
          </cell>
        </row>
        <row r="211">
          <cell r="D211" t="str">
            <v>李　蕾</v>
          </cell>
          <cell r="G211" t="str">
            <v>Lee</v>
          </cell>
          <cell r="I211" t="str">
            <v>3lee57@gmail.com</v>
          </cell>
          <cell r="K211" t="str">
            <v>Y</v>
          </cell>
          <cell r="L211" t="str">
            <v>403-295-1766</v>
          </cell>
          <cell r="M211" t="str">
            <v>403-295-3727</v>
          </cell>
          <cell r="N211" t="str">
            <v>0922202482; 403-891-7188; 403-708-2391</v>
          </cell>
          <cell r="P211" t="str">
            <v>Calcary</v>
          </cell>
          <cell r="Q211" t="str">
            <v>AB </v>
          </cell>
          <cell r="R211" t="str">
            <v>李　蒂</v>
          </cell>
          <cell r="S211" t="str">
            <v>Canada</v>
          </cell>
          <cell r="T211" t="str">
            <v>02-8787-8489; elei6668@yahoo.com.ca(x)</v>
          </cell>
          <cell r="U211">
            <v>69</v>
          </cell>
          <cell r="V211" t="str">
            <v>女師附小</v>
          </cell>
          <cell r="W211" t="str">
            <v>智</v>
          </cell>
          <cell r="X211">
            <v>270434</v>
          </cell>
          <cell r="Y211">
            <v>72</v>
          </cell>
          <cell r="Z211" t="str">
            <v>復興</v>
          </cell>
          <cell r="AA211" t="str">
            <v>智</v>
          </cell>
          <cell r="AB211">
            <v>2417</v>
          </cell>
          <cell r="AC211">
            <v>75</v>
          </cell>
          <cell r="AD211" t="str">
            <v>一女夜</v>
          </cell>
          <cell r="AE211" t="str">
            <v>博</v>
          </cell>
          <cell r="AF211">
            <v>330135</v>
          </cell>
          <cell r="AG211">
            <v>79</v>
          </cell>
          <cell r="AK211" t="str">
            <v>李　蓓(68女師附小、71復中)</v>
          </cell>
          <cell r="AL211" t="str">
            <v>李</v>
          </cell>
          <cell r="AV211" t="str">
            <v>智</v>
          </cell>
          <cell r="AW211" t="str">
            <v>智</v>
          </cell>
          <cell r="AX211" t="str">
            <v>智</v>
          </cell>
        </row>
        <row r="212">
          <cell r="D212" t="str">
            <v>李乃一</v>
          </cell>
          <cell r="K212" t="str">
            <v>D</v>
          </cell>
          <cell r="U212">
            <v>69</v>
          </cell>
          <cell r="V212" t="str">
            <v>復興</v>
          </cell>
          <cell r="W212" t="str">
            <v>孝</v>
          </cell>
          <cell r="X212">
            <v>12236</v>
          </cell>
          <cell r="Y212">
            <v>72</v>
          </cell>
          <cell r="Z212" t="str">
            <v>復興</v>
          </cell>
          <cell r="AA212" t="str">
            <v>愛</v>
          </cell>
          <cell r="AB212">
            <v>2308</v>
          </cell>
          <cell r="AC212">
            <v>75</v>
          </cell>
          <cell r="AD212" t="str">
            <v>中山</v>
          </cell>
          <cell r="AG212">
            <v>79</v>
          </cell>
          <cell r="AL212" t="str">
            <v>李</v>
          </cell>
          <cell r="AM212" t="str">
            <v>歿</v>
          </cell>
          <cell r="AS212" t="str">
            <v>忠</v>
          </cell>
          <cell r="AT212" t="str">
            <v>忠</v>
          </cell>
          <cell r="AU212" t="str">
            <v>孝</v>
          </cell>
          <cell r="AV212" t="str">
            <v>愛</v>
          </cell>
          <cell r="AW212" t="str">
            <v>愛</v>
          </cell>
          <cell r="AX212" t="str">
            <v>愛</v>
          </cell>
        </row>
        <row r="213">
          <cell r="D213" t="str">
            <v>李仁傑</v>
          </cell>
          <cell r="S213" t="str">
            <v>ROC</v>
          </cell>
          <cell r="U213">
            <v>69</v>
          </cell>
          <cell r="V213" t="str">
            <v>復興</v>
          </cell>
          <cell r="W213" t="str">
            <v>義</v>
          </cell>
          <cell r="X213">
            <v>12606</v>
          </cell>
          <cell r="Y213">
            <v>72</v>
          </cell>
          <cell r="Z213" t="str">
            <v>復興</v>
          </cell>
          <cell r="AA213" t="str">
            <v>仁</v>
          </cell>
          <cell r="AB213">
            <v>2531</v>
          </cell>
          <cell r="AC213">
            <v>75</v>
          </cell>
          <cell r="AD213" t="str">
            <v>附中夜</v>
          </cell>
          <cell r="AE213">
            <v>31</v>
          </cell>
          <cell r="AF213">
            <v>3145</v>
          </cell>
          <cell r="AG213">
            <v>79</v>
          </cell>
          <cell r="AH213" t="str">
            <v>成大</v>
          </cell>
          <cell r="AI213" t="str">
            <v>造船</v>
          </cell>
          <cell r="AK213" t="str">
            <v>wrong one 國立台灣海洋大學 輪機工程系 副教授</v>
          </cell>
          <cell r="AL213" t="str">
            <v>李</v>
          </cell>
          <cell r="AS213" t="str">
            <v>忠</v>
          </cell>
          <cell r="AT213" t="str">
            <v>忠</v>
          </cell>
          <cell r="AU213" t="str">
            <v>義</v>
          </cell>
          <cell r="AX213" t="str">
            <v>仁</v>
          </cell>
        </row>
        <row r="214">
          <cell r="D214" t="str">
            <v>李仁寬</v>
          </cell>
          <cell r="J214" t="str">
            <v>NO</v>
          </cell>
          <cell r="K214" t="str">
            <v>Y</v>
          </cell>
          <cell r="M214" t="str">
            <v>0939283212</v>
          </cell>
          <cell r="N214" t="str">
            <v>0927668126</v>
          </cell>
          <cell r="P214" t="str">
            <v>花蓮</v>
          </cell>
          <cell r="S214" t="str">
            <v>ROC</v>
          </cell>
          <cell r="U214">
            <v>69</v>
          </cell>
          <cell r="V214" t="str">
            <v>東門</v>
          </cell>
          <cell r="Y214">
            <v>72</v>
          </cell>
          <cell r="Z214" t="str">
            <v>復興</v>
          </cell>
          <cell r="AA214" t="str">
            <v>信</v>
          </cell>
          <cell r="AB214">
            <v>2116</v>
          </cell>
          <cell r="AC214">
            <v>75</v>
          </cell>
          <cell r="AD214" t="str">
            <v>建中</v>
          </cell>
          <cell r="AE214">
            <v>23</v>
          </cell>
          <cell r="AF214">
            <v>2341</v>
          </cell>
          <cell r="AG214">
            <v>79</v>
          </cell>
          <cell r="AH214" t="str">
            <v>工專</v>
          </cell>
          <cell r="AK214" t="str">
            <v>兒子輔大2012年畢業</v>
          </cell>
          <cell r="AL214" t="str">
            <v>李</v>
          </cell>
          <cell r="AX214" t="str">
            <v>信</v>
          </cell>
        </row>
        <row r="215">
          <cell r="D215" t="str">
            <v>李天山</v>
          </cell>
          <cell r="U215">
            <v>69</v>
          </cell>
          <cell r="V215" t="str">
            <v>復興</v>
          </cell>
          <cell r="W215" t="str">
            <v>孝</v>
          </cell>
          <cell r="X215">
            <v>12254</v>
          </cell>
          <cell r="Y215">
            <v>72</v>
          </cell>
          <cell r="AC215">
            <v>75</v>
          </cell>
          <cell r="AG215">
            <v>79</v>
          </cell>
          <cell r="AL215" t="str">
            <v>李</v>
          </cell>
          <cell r="AU215" t="str">
            <v>孝</v>
          </cell>
        </row>
        <row r="216">
          <cell r="D216" t="str">
            <v>李心書</v>
          </cell>
          <cell r="G216" t="str">
            <v>Lee</v>
          </cell>
          <cell r="H216" t="str">
            <v>Robert</v>
          </cell>
          <cell r="I216" t="str">
            <v>robert.jritco@gmail.com</v>
          </cell>
          <cell r="K216" t="str">
            <v>Y</v>
          </cell>
          <cell r="L216" t="str">
            <v>03-317-7354 </v>
          </cell>
          <cell r="N216" t="str">
            <v>0939581026(x); 0939283212; 0980418833</v>
          </cell>
          <cell r="O216" t="str">
            <v>桃園市坤成街69之號10F</v>
          </cell>
          <cell r="P216" t="str">
            <v>桃園市</v>
          </cell>
          <cell r="S216" t="str">
            <v>ROC</v>
          </cell>
          <cell r="T216" t="str">
            <v>robert.lee@jritco.com(x); ROBERT_LEE@email.china-airlines.com; SKYPE : vt10261027</v>
          </cell>
          <cell r="U216">
            <v>68</v>
          </cell>
          <cell r="V216" t="str">
            <v>復興</v>
          </cell>
          <cell r="W216" t="str">
            <v>愛</v>
          </cell>
          <cell r="X216">
            <v>11413</v>
          </cell>
          <cell r="Y216">
            <v>72</v>
          </cell>
          <cell r="Z216" t="str">
            <v>復興</v>
          </cell>
          <cell r="AA216" t="str">
            <v>信</v>
          </cell>
          <cell r="AB216">
            <v>2126</v>
          </cell>
          <cell r="AC216">
            <v>75</v>
          </cell>
          <cell r="AD216" t="str">
            <v>建中</v>
          </cell>
          <cell r="AE216">
            <v>3</v>
          </cell>
          <cell r="AF216">
            <v>304</v>
          </cell>
          <cell r="AG216">
            <v>79</v>
          </cell>
          <cell r="AH216" t="str">
            <v>東吳</v>
          </cell>
          <cell r="AI216" t="str">
            <v>國貿</v>
          </cell>
          <cell r="AK216" t="str">
            <v>Commodity Business</v>
          </cell>
          <cell r="AL216" t="str">
            <v>李</v>
          </cell>
          <cell r="AO216" t="str">
            <v>R</v>
          </cell>
          <cell r="AX216" t="str">
            <v>信</v>
          </cell>
          <cell r="AY216" t="str">
            <v>Line</v>
          </cell>
        </row>
        <row r="217">
          <cell r="D217" t="str">
            <v>李文安</v>
          </cell>
          <cell r="G217" t="str">
            <v>Lee</v>
          </cell>
          <cell r="H217" t="str">
            <v>Wen An</v>
          </cell>
          <cell r="I217" t="str">
            <v>wenanlee@yahoo.com</v>
          </cell>
          <cell r="K217" t="str">
            <v>Y</v>
          </cell>
          <cell r="L217" t="str">
            <v>02-2776-6472</v>
          </cell>
          <cell r="M217" t="str">
            <v>949-302-6468</v>
          </cell>
          <cell r="N217" t="str">
            <v>0935117166</v>
          </cell>
          <cell r="Q217" t="str">
            <v>CA</v>
          </cell>
          <cell r="S217" t="str">
            <v>ROC</v>
          </cell>
          <cell r="T217" t="str">
            <v>626-355-6550</v>
          </cell>
          <cell r="U217">
            <v>69</v>
          </cell>
          <cell r="V217" t="str">
            <v>復興</v>
          </cell>
          <cell r="W217" t="str">
            <v>愛</v>
          </cell>
          <cell r="X217">
            <v>12444</v>
          </cell>
          <cell r="Y217">
            <v>72</v>
          </cell>
          <cell r="Z217" t="str">
            <v>衛理</v>
          </cell>
          <cell r="AA217" t="str">
            <v>愛</v>
          </cell>
          <cell r="AB217">
            <v>9333</v>
          </cell>
          <cell r="AC217">
            <v>75</v>
          </cell>
          <cell r="AD217" t="str">
            <v>出國</v>
          </cell>
          <cell r="AG217">
            <v>79</v>
          </cell>
          <cell r="AH217" t="str">
            <v>USC</v>
          </cell>
          <cell r="AL217" t="str">
            <v>李</v>
          </cell>
          <cell r="AN217" t="str">
            <v>南加</v>
          </cell>
          <cell r="AO217" t="str">
            <v>M</v>
          </cell>
          <cell r="AP217" t="str">
            <v>R</v>
          </cell>
          <cell r="AS217" t="str">
            <v>仁</v>
          </cell>
          <cell r="AT217" t="str">
            <v>仁</v>
          </cell>
          <cell r="AU217" t="str">
            <v>愛</v>
          </cell>
        </row>
        <row r="218">
          <cell r="D218" t="str">
            <v>李永堯</v>
          </cell>
          <cell r="I218" t="str">
            <v>airhho@yahoo.com.tw</v>
          </cell>
          <cell r="K218" t="str">
            <v>Y</v>
          </cell>
          <cell r="N218" t="str">
            <v>0973082058; 0920602661</v>
          </cell>
          <cell r="O218" t="str">
            <v>新北市中和員山路148巷38號四樓</v>
          </cell>
          <cell r="P218" t="str">
            <v>台北市</v>
          </cell>
          <cell r="S218" t="str">
            <v>ROC</v>
          </cell>
          <cell r="U218">
            <v>68</v>
          </cell>
          <cell r="V218" t="str">
            <v>北師附小</v>
          </cell>
          <cell r="W218" t="str">
            <v>戊</v>
          </cell>
          <cell r="X218">
            <v>23525</v>
          </cell>
          <cell r="Y218">
            <v>72</v>
          </cell>
          <cell r="Z218" t="str">
            <v>復興</v>
          </cell>
          <cell r="AA218" t="str">
            <v>勇</v>
          </cell>
          <cell r="AB218">
            <v>2606</v>
          </cell>
          <cell r="AC218">
            <v>75</v>
          </cell>
          <cell r="AD218" t="str">
            <v>再興</v>
          </cell>
          <cell r="AE218" t="str">
            <v>誠</v>
          </cell>
          <cell r="AF218">
            <v>3123</v>
          </cell>
          <cell r="AG218">
            <v>79</v>
          </cell>
          <cell r="AH218" t="str">
            <v>中興</v>
          </cell>
          <cell r="AI218" t="str">
            <v>法律</v>
          </cell>
          <cell r="AJ218">
            <v>0</v>
          </cell>
          <cell r="AL218" t="str">
            <v>李</v>
          </cell>
          <cell r="AX218" t="str">
            <v>勇</v>
          </cell>
        </row>
        <row r="219">
          <cell r="D219" t="str">
            <v>李至祥</v>
          </cell>
          <cell r="G219" t="str">
            <v>Lee</v>
          </cell>
          <cell r="I219" t="str">
            <v>jcjh88@yahoo.com.tw</v>
          </cell>
          <cell r="K219" t="str">
            <v>Y</v>
          </cell>
          <cell r="M219" t="str">
            <v>8621-3407-3365,8621-5419-6397</v>
          </cell>
          <cell r="N219" t="str">
            <v>86-13501656936</v>
          </cell>
          <cell r="P219" t="str">
            <v>上海</v>
          </cell>
          <cell r="S219" t="str">
            <v>PRC</v>
          </cell>
          <cell r="T219" t="str">
            <v>02-2709-5855</v>
          </cell>
          <cell r="U219">
            <v>69</v>
          </cell>
          <cell r="Y219">
            <v>72</v>
          </cell>
          <cell r="Z219" t="str">
            <v>復興</v>
          </cell>
          <cell r="AA219" t="str">
            <v>勇</v>
          </cell>
          <cell r="AB219">
            <v>2605</v>
          </cell>
          <cell r="AC219">
            <v>75</v>
          </cell>
          <cell r="AG219">
            <v>79</v>
          </cell>
          <cell r="AL219" t="str">
            <v>李</v>
          </cell>
          <cell r="AX219" t="str">
            <v>勇</v>
          </cell>
        </row>
        <row r="220">
          <cell r="D220" t="str">
            <v>李治嘉</v>
          </cell>
          <cell r="G220" t="str">
            <v>Lee</v>
          </cell>
          <cell r="I220" t="str">
            <v>E_Yang13@Hotmail.com</v>
          </cell>
          <cell r="K220" t="str">
            <v>Y</v>
          </cell>
          <cell r="L220" t="str">
            <v>516-937-6864</v>
          </cell>
          <cell r="P220" t="str">
            <v>Hicksville</v>
          </cell>
          <cell r="Q220" t="str">
            <v>NY</v>
          </cell>
          <cell r="S220" t="str">
            <v>USA</v>
          </cell>
          <cell r="U220">
            <v>69</v>
          </cell>
          <cell r="V220" t="str">
            <v>復興</v>
          </cell>
          <cell r="W220" t="str">
            <v>孝</v>
          </cell>
          <cell r="X220">
            <v>12216</v>
          </cell>
          <cell r="Y220">
            <v>72</v>
          </cell>
          <cell r="Z220" t="str">
            <v>再興</v>
          </cell>
          <cell r="AA220" t="str">
            <v>孝</v>
          </cell>
          <cell r="AB220">
            <v>8229</v>
          </cell>
          <cell r="AC220">
            <v>75</v>
          </cell>
          <cell r="AD220" t="str">
            <v>建中</v>
          </cell>
          <cell r="AE220">
            <v>13</v>
          </cell>
          <cell r="AG220">
            <v>79</v>
          </cell>
          <cell r="AL220" t="str">
            <v>李</v>
          </cell>
          <cell r="AU220" t="str">
            <v>孝</v>
          </cell>
        </row>
        <row r="221">
          <cell r="D221" t="str">
            <v>李為平</v>
          </cell>
          <cell r="G221" t="str">
            <v>Lee</v>
          </cell>
          <cell r="H221" t="str">
            <v>W. P. Andrew</v>
          </cell>
          <cell r="I221" t="str">
            <v>leewpa@gmail.com</v>
          </cell>
          <cell r="K221" t="str">
            <v>Y</v>
          </cell>
          <cell r="M221" t="str">
            <v>443-287-2001</v>
          </cell>
          <cell r="N221" t="str">
            <v>412-427-9300</v>
          </cell>
          <cell r="O221" t="str">
            <v> </v>
          </cell>
          <cell r="P221" t="str">
            <v>Baltimore</v>
          </cell>
          <cell r="Q221" t="str">
            <v>MD</v>
          </cell>
          <cell r="S221" t="str">
            <v>USA</v>
          </cell>
          <cell r="T221" t="str">
            <v>leewpa@upmc.edu </v>
          </cell>
          <cell r="U221">
            <v>69</v>
          </cell>
          <cell r="V221" t="str">
            <v>復興</v>
          </cell>
          <cell r="W221" t="str">
            <v>信</v>
          </cell>
          <cell r="X221">
            <v>12526</v>
          </cell>
          <cell r="Y221">
            <v>72</v>
          </cell>
          <cell r="Z221" t="str">
            <v>再興</v>
          </cell>
          <cell r="AA221" t="str">
            <v>信</v>
          </cell>
          <cell r="AB221">
            <v>8505</v>
          </cell>
          <cell r="AC221">
            <v>75</v>
          </cell>
          <cell r="AD221" t="str">
            <v>出國</v>
          </cell>
          <cell r="AE221" t="str">
            <v>NA</v>
          </cell>
          <cell r="AG221">
            <v>79</v>
          </cell>
          <cell r="AK221" t="str">
            <v>The Milton T. Edgerton, MD, Professor and Chairman Department of Plastic and Reconstructive Surgery Johns Hopkins University School of Medicine</v>
          </cell>
          <cell r="AL221" t="str">
            <v>李</v>
          </cell>
          <cell r="AS221" t="str">
            <v>信</v>
          </cell>
          <cell r="AT221" t="str">
            <v>信</v>
          </cell>
          <cell r="AU221" t="str">
            <v>信</v>
          </cell>
        </row>
        <row r="222">
          <cell r="D222" t="str">
            <v>李振華</v>
          </cell>
          <cell r="G222" t="str">
            <v>Lee</v>
          </cell>
          <cell r="I222" t="str">
            <v>iclee@bellsouth.net</v>
          </cell>
          <cell r="J222" t="str">
            <v>bad</v>
          </cell>
          <cell r="K222" t="str">
            <v>Y</v>
          </cell>
          <cell r="P222" t="str">
            <v>Bossier City</v>
          </cell>
          <cell r="Q222" t="str">
            <v>LA</v>
          </cell>
          <cell r="S222" t="str">
            <v>USA</v>
          </cell>
          <cell r="U222">
            <v>69</v>
          </cell>
          <cell r="V222" t="str">
            <v>復興</v>
          </cell>
          <cell r="W222" t="str">
            <v>信</v>
          </cell>
          <cell r="X222">
            <v>12502</v>
          </cell>
          <cell r="Y222">
            <v>72</v>
          </cell>
          <cell r="Z222" t="str">
            <v>復興</v>
          </cell>
          <cell r="AC222">
            <v>75</v>
          </cell>
          <cell r="AG222">
            <v>79</v>
          </cell>
          <cell r="AL222" t="str">
            <v>李</v>
          </cell>
          <cell r="AS222" t="str">
            <v>忠</v>
          </cell>
          <cell r="AT222" t="str">
            <v>忠</v>
          </cell>
          <cell r="AU222" t="str">
            <v>信</v>
          </cell>
        </row>
        <row r="223">
          <cell r="D223" t="str">
            <v>李淑娟</v>
          </cell>
          <cell r="G223" t="str">
            <v>Lee</v>
          </cell>
          <cell r="H223" t="str">
            <v>Shu</v>
          </cell>
          <cell r="K223" t="str">
            <v>D</v>
          </cell>
          <cell r="L223" t="str">
            <v>Per 李淑娟妹妹李淑琴，2007年過世</v>
          </cell>
          <cell r="N223" t="str">
            <v>韋士華也和李淑娟失去聯繫多年</v>
          </cell>
          <cell r="P223" t="str">
            <v>Chicago</v>
          </cell>
          <cell r="Q223" t="str">
            <v>IL</v>
          </cell>
          <cell r="S223" t="str">
            <v>USA</v>
          </cell>
          <cell r="T223" t="str">
            <v>rabbith8@gmail.com(x)</v>
          </cell>
          <cell r="U223">
            <v>69</v>
          </cell>
          <cell r="V223" t="str">
            <v>復興</v>
          </cell>
          <cell r="W223" t="str">
            <v>仁</v>
          </cell>
          <cell r="X223">
            <v>12327</v>
          </cell>
          <cell r="Y223">
            <v>72</v>
          </cell>
          <cell r="Z223" t="str">
            <v>再興</v>
          </cell>
          <cell r="AA223" t="str">
            <v>忠</v>
          </cell>
          <cell r="AB223">
            <v>8108</v>
          </cell>
          <cell r="AC223">
            <v>75</v>
          </cell>
          <cell r="AD223" t="str">
            <v>北一女</v>
          </cell>
          <cell r="AE223" t="str">
            <v>恭</v>
          </cell>
          <cell r="AF223">
            <v>1541</v>
          </cell>
          <cell r="AG223">
            <v>79</v>
          </cell>
          <cell r="AH223" t="str">
            <v>靜宜</v>
          </cell>
          <cell r="AK223" t="str">
            <v>姊姊李淑娟(69復小)、弟弟李萬興(70復小)、妹妹李淑琴(73復小)、妹妹李淑芬(76復小)，母親陳蓉先，舅舅陳壽先</v>
          </cell>
          <cell r="AL223" t="str">
            <v>李</v>
          </cell>
          <cell r="AM223" t="str">
            <v>歿</v>
          </cell>
          <cell r="AS223" t="str">
            <v>愛</v>
          </cell>
          <cell r="AT223" t="str">
            <v>愛</v>
          </cell>
          <cell r="AU223" t="str">
            <v>仁</v>
          </cell>
        </row>
        <row r="224">
          <cell r="D224" t="str">
            <v>李維綱</v>
          </cell>
          <cell r="F224" t="str">
            <v>仁</v>
          </cell>
          <cell r="J224" t="str">
            <v>NO</v>
          </cell>
          <cell r="K224" t="str">
            <v>Y</v>
          </cell>
          <cell r="L224" t="str">
            <v>02-2325-3127</v>
          </cell>
          <cell r="M224" t="str">
            <v>02-2754-8900 x 206</v>
          </cell>
          <cell r="N224" t="str">
            <v>0952632816</v>
          </cell>
          <cell r="O224" t="str">
            <v>台北市信義路四段233號13樓之一</v>
          </cell>
          <cell r="P224" t="str">
            <v>台北市</v>
          </cell>
          <cell r="S224" t="str">
            <v>ROC</v>
          </cell>
          <cell r="U224">
            <v>69</v>
          </cell>
          <cell r="V224" t="str">
            <v>復興</v>
          </cell>
          <cell r="W224" t="str">
            <v>愛</v>
          </cell>
          <cell r="X224">
            <v>12416</v>
          </cell>
          <cell r="Y224">
            <v>72</v>
          </cell>
          <cell r="Z224" t="str">
            <v>復興</v>
          </cell>
          <cell r="AA224" t="str">
            <v>仁</v>
          </cell>
          <cell r="AB224">
            <v>2542</v>
          </cell>
          <cell r="AC224">
            <v>75</v>
          </cell>
          <cell r="AG224">
            <v>79</v>
          </cell>
          <cell r="AL224" t="str">
            <v>李</v>
          </cell>
          <cell r="AS224" t="str">
            <v>仁</v>
          </cell>
          <cell r="AT224" t="str">
            <v>仁</v>
          </cell>
          <cell r="AU224" t="str">
            <v>愛</v>
          </cell>
          <cell r="AX224" t="str">
            <v>仁</v>
          </cell>
        </row>
        <row r="225">
          <cell r="D225" t="str">
            <v>李翠芬</v>
          </cell>
          <cell r="I225" t="str">
            <v>anita-tfl@hotmail.com</v>
          </cell>
          <cell r="K225" t="str">
            <v>Y</v>
          </cell>
          <cell r="L225" t="str">
            <v>02-2707-4561</v>
          </cell>
          <cell r="M225" t="str">
            <v>02-2370-0385</v>
          </cell>
          <cell r="N225" t="str">
            <v>0910098770</v>
          </cell>
          <cell r="P225" t="str">
            <v>台北市</v>
          </cell>
          <cell r="S225" t="str">
            <v>ROC</v>
          </cell>
          <cell r="T225" t="str">
            <v>eidolon07@pchome.com.tw(x)</v>
          </cell>
          <cell r="U225">
            <v>69</v>
          </cell>
          <cell r="Y225">
            <v>72</v>
          </cell>
          <cell r="Z225" t="str">
            <v>復興</v>
          </cell>
          <cell r="AA225" t="str">
            <v>智</v>
          </cell>
          <cell r="AB225">
            <v>2424</v>
          </cell>
          <cell r="AC225">
            <v>75</v>
          </cell>
          <cell r="AD225" t="str">
            <v>一女夜</v>
          </cell>
          <cell r="AE225" t="str">
            <v>思</v>
          </cell>
          <cell r="AF225">
            <v>330834</v>
          </cell>
          <cell r="AG225">
            <v>79</v>
          </cell>
          <cell r="AL225" t="str">
            <v>李</v>
          </cell>
          <cell r="AM225" t="str">
            <v>v</v>
          </cell>
          <cell r="AQ225">
            <v>1</v>
          </cell>
          <cell r="AV225" t="str">
            <v>智</v>
          </cell>
          <cell r="AW225" t="str">
            <v>智</v>
          </cell>
          <cell r="AX225" t="str">
            <v>智</v>
          </cell>
          <cell r="AY225" t="str">
            <v>Line</v>
          </cell>
        </row>
        <row r="226">
          <cell r="D226" t="str">
            <v>李慧賢</v>
          </cell>
          <cell r="G226" t="str">
            <v>Lee </v>
          </cell>
          <cell r="H226" t="str">
            <v>Ada</v>
          </cell>
          <cell r="J226" t="str">
            <v>瘦</v>
          </cell>
          <cell r="K226" t="str">
            <v>Y</v>
          </cell>
          <cell r="L226" t="str">
            <v>408-896-7110</v>
          </cell>
          <cell r="P226" t="str">
            <v>San Jose</v>
          </cell>
          <cell r="Q226" t="str">
            <v>CA</v>
          </cell>
          <cell r="S226" t="str">
            <v>USA</v>
          </cell>
          <cell r="U226">
            <v>69</v>
          </cell>
          <cell r="Y226">
            <v>72</v>
          </cell>
          <cell r="Z226" t="str">
            <v>復興</v>
          </cell>
          <cell r="AA226" t="str">
            <v>智</v>
          </cell>
          <cell r="AB226">
            <v>2409</v>
          </cell>
          <cell r="AC226">
            <v>75</v>
          </cell>
          <cell r="AG226">
            <v>79</v>
          </cell>
          <cell r="AL226" t="str">
            <v>李</v>
          </cell>
          <cell r="AN226" t="str">
            <v>北加</v>
          </cell>
          <cell r="AV226" t="str">
            <v>智</v>
          </cell>
          <cell r="AW226" t="str">
            <v>智</v>
          </cell>
          <cell r="AX226" t="str">
            <v>智</v>
          </cell>
        </row>
        <row r="227">
          <cell r="D227" t="str">
            <v>李顯一</v>
          </cell>
          <cell r="K227" t="str">
            <v>D</v>
          </cell>
          <cell r="U227">
            <v>68</v>
          </cell>
          <cell r="V227" t="str">
            <v>復興</v>
          </cell>
          <cell r="W227" t="str">
            <v>仁</v>
          </cell>
          <cell r="X227">
            <v>11303</v>
          </cell>
          <cell r="Y227">
            <v>72</v>
          </cell>
          <cell r="Z227" t="str">
            <v>復興</v>
          </cell>
          <cell r="AA227" t="str">
            <v>勇</v>
          </cell>
          <cell r="AB227">
            <v>2637</v>
          </cell>
          <cell r="AC227">
            <v>75</v>
          </cell>
          <cell r="AD227" t="str">
            <v>成功</v>
          </cell>
          <cell r="AG227">
            <v>79</v>
          </cell>
          <cell r="AL227" t="str">
            <v>李</v>
          </cell>
          <cell r="AM227" t="str">
            <v>歿</v>
          </cell>
          <cell r="AX227" t="str">
            <v>勇</v>
          </cell>
        </row>
        <row r="228">
          <cell r="D228" t="str">
            <v>沈　重</v>
          </cell>
          <cell r="F228" t="str">
            <v>仁</v>
          </cell>
          <cell r="G228" t="str">
            <v>Shen</v>
          </cell>
          <cell r="H228" t="str">
            <v>Joe </v>
          </cell>
          <cell r="I228" t="str">
            <v>chung1shen@yahoo.com</v>
          </cell>
          <cell r="K228" t="str">
            <v>Y</v>
          </cell>
          <cell r="L228" t="str">
            <v>805-683-2165</v>
          </cell>
          <cell r="M228" t="str">
            <v>805-562-4165</v>
          </cell>
          <cell r="O228" t="str">
            <v>819 Gwyne Ave.</v>
          </cell>
          <cell r="P228" t="str">
            <v>Santa Barbara</v>
          </cell>
          <cell r="Q228" t="str">
            <v>CA</v>
          </cell>
          <cell r="R228">
            <v>93111</v>
          </cell>
          <cell r="S228" t="str">
            <v>USA</v>
          </cell>
          <cell r="T228" t="str">
            <v>shenfamily@yahoo.com</v>
          </cell>
          <cell r="U228">
            <v>69</v>
          </cell>
          <cell r="V228" t="str">
            <v>幸安</v>
          </cell>
          <cell r="Y228">
            <v>72</v>
          </cell>
          <cell r="Z228" t="str">
            <v>復興</v>
          </cell>
          <cell r="AA228" t="str">
            <v>信</v>
          </cell>
          <cell r="AB228">
            <v>2158</v>
          </cell>
          <cell r="AC228">
            <v>75</v>
          </cell>
          <cell r="AD228" t="str">
            <v>建中</v>
          </cell>
          <cell r="AE228">
            <v>19</v>
          </cell>
          <cell r="AF228">
            <v>1953</v>
          </cell>
          <cell r="AG228">
            <v>79</v>
          </cell>
          <cell r="AH228" t="str">
            <v>台大</v>
          </cell>
          <cell r="AI228" t="str">
            <v>機械</v>
          </cell>
          <cell r="AJ228">
            <v>645218</v>
          </cell>
          <cell r="AK228" t="str">
            <v>http://www.geocities.com/shenfamily/</v>
          </cell>
          <cell r="AL228" t="str">
            <v>沈</v>
          </cell>
          <cell r="AN228" t="str">
            <v>南加</v>
          </cell>
          <cell r="AP228" t="str">
            <v>R</v>
          </cell>
          <cell r="AV228" t="str">
            <v>仁</v>
          </cell>
          <cell r="AX228" t="str">
            <v>信</v>
          </cell>
        </row>
        <row r="229">
          <cell r="D229" t="str">
            <v>沈其光</v>
          </cell>
          <cell r="G229" t="str">
            <v>Shen</v>
          </cell>
          <cell r="I229" t="str">
            <v>wyclshen@ms12.hinet.net</v>
          </cell>
          <cell r="K229" t="str">
            <v>Y</v>
          </cell>
          <cell r="L229" t="str">
            <v>02-2778-3208</v>
          </cell>
          <cell r="M229" t="str">
            <v>02-2751-0882</v>
          </cell>
          <cell r="P229" t="str">
            <v>台北市</v>
          </cell>
          <cell r="S229" t="str">
            <v>ROC</v>
          </cell>
          <cell r="U229">
            <v>69</v>
          </cell>
          <cell r="V229" t="str">
            <v>復興</v>
          </cell>
          <cell r="W229" t="str">
            <v>孝</v>
          </cell>
          <cell r="X229">
            <v>12215</v>
          </cell>
          <cell r="Y229">
            <v>72</v>
          </cell>
          <cell r="Z229" t="str">
            <v>再興</v>
          </cell>
          <cell r="AA229" t="str">
            <v>愛</v>
          </cell>
          <cell r="AB229">
            <v>8416</v>
          </cell>
          <cell r="AC229">
            <v>75</v>
          </cell>
          <cell r="AD229" t="str">
            <v>再興</v>
          </cell>
          <cell r="AG229">
            <v>79</v>
          </cell>
          <cell r="AH229" t="str">
            <v>台大</v>
          </cell>
          <cell r="AI229" t="str">
            <v>電機</v>
          </cell>
          <cell r="AK229" t="str">
            <v>陳慧嬋</v>
          </cell>
          <cell r="AL229" t="str">
            <v>沈</v>
          </cell>
          <cell r="AS229" t="str">
            <v>愛</v>
          </cell>
          <cell r="AT229" t="str">
            <v>愛</v>
          </cell>
          <cell r="AU229" t="str">
            <v>孝</v>
          </cell>
        </row>
        <row r="230">
          <cell r="D230" t="str">
            <v>沈明哲</v>
          </cell>
          <cell r="I230" t="str">
            <v>chia_en_clinic@yahoo.com.tw</v>
          </cell>
          <cell r="K230" t="str">
            <v>Y</v>
          </cell>
          <cell r="L230" t="str">
            <v>05-228-8092</v>
          </cell>
          <cell r="M230" t="str">
            <v>05-2715-9995</v>
          </cell>
          <cell r="N230" t="str">
            <v>0937358303</v>
          </cell>
          <cell r="O230" t="str">
            <v>嘉義市吳鳳北路389號</v>
          </cell>
          <cell r="P230" t="str">
            <v>嘉義市</v>
          </cell>
          <cell r="S230" t="str">
            <v>ROC</v>
          </cell>
          <cell r="T230" t="str">
            <v>SMDA@ms38.hinet.net(x)</v>
          </cell>
          <cell r="U230">
            <v>69</v>
          </cell>
          <cell r="Y230">
            <v>72</v>
          </cell>
          <cell r="Z230" t="str">
            <v>復興</v>
          </cell>
          <cell r="AA230" t="str">
            <v>信</v>
          </cell>
          <cell r="AB230">
            <v>2132</v>
          </cell>
          <cell r="AC230">
            <v>75</v>
          </cell>
          <cell r="AD230" t="str">
            <v>建中</v>
          </cell>
          <cell r="AE230">
            <v>5</v>
          </cell>
          <cell r="AF230">
            <v>532</v>
          </cell>
          <cell r="AG230">
            <v>79</v>
          </cell>
          <cell r="AH230" t="str">
            <v>北醫</v>
          </cell>
          <cell r="AI230" t="str">
            <v>牙醫</v>
          </cell>
          <cell r="AL230" t="str">
            <v>沈</v>
          </cell>
          <cell r="AV230" t="str">
            <v>望</v>
          </cell>
          <cell r="AW230" t="str">
            <v>信</v>
          </cell>
          <cell r="AX230" t="str">
            <v>信</v>
          </cell>
          <cell r="AY230" t="str">
            <v>Line</v>
          </cell>
        </row>
        <row r="231">
          <cell r="D231" t="str">
            <v>沈家熒</v>
          </cell>
          <cell r="G231" t="str">
            <v>Sheng</v>
          </cell>
          <cell r="J231" t="str">
            <v>NO</v>
          </cell>
          <cell r="K231" t="str">
            <v>Y</v>
          </cell>
          <cell r="N231" t="str">
            <v>501-227-8480 </v>
          </cell>
          <cell r="P231" t="str">
            <v>Little Rock</v>
          </cell>
          <cell r="Q231" t="str">
            <v>AR </v>
          </cell>
          <cell r="S231" t="str">
            <v>USA</v>
          </cell>
          <cell r="U231">
            <v>69</v>
          </cell>
          <cell r="V231" t="str">
            <v>復興</v>
          </cell>
          <cell r="W231" t="str">
            <v>仁</v>
          </cell>
          <cell r="X231">
            <v>12329</v>
          </cell>
          <cell r="Y231">
            <v>72</v>
          </cell>
          <cell r="AC231">
            <v>75</v>
          </cell>
          <cell r="AG231">
            <v>79</v>
          </cell>
          <cell r="AL231" t="str">
            <v>沈</v>
          </cell>
          <cell r="AU231" t="str">
            <v>仁</v>
          </cell>
        </row>
        <row r="232">
          <cell r="D232" t="str">
            <v>沈肇周</v>
          </cell>
          <cell r="G232" t="str">
            <v>Shen</v>
          </cell>
          <cell r="H232" t="str">
            <v>Kent</v>
          </cell>
          <cell r="I232" t="str">
            <v>kcs168@yahoo.com</v>
          </cell>
          <cell r="K232" t="str">
            <v>Y</v>
          </cell>
          <cell r="M232" t="str">
            <v>562-691-4266</v>
          </cell>
          <cell r="N232" t="str">
            <v>714-209-3920</v>
          </cell>
          <cell r="P232" t="str">
            <v>Rowland Heights</v>
          </cell>
          <cell r="Q232" t="str">
            <v>CA</v>
          </cell>
          <cell r="R232">
            <v>91748</v>
          </cell>
          <cell r="S232" t="str">
            <v>USA</v>
          </cell>
          <cell r="T232" t="str">
            <v>kshen@laejob.com(x)</v>
          </cell>
          <cell r="U232">
            <v>69</v>
          </cell>
          <cell r="V232" t="str">
            <v>復興</v>
          </cell>
          <cell r="W232" t="str">
            <v>忠</v>
          </cell>
          <cell r="X232">
            <v>12124</v>
          </cell>
          <cell r="Y232">
            <v>72</v>
          </cell>
          <cell r="Z232" t="str">
            <v>光仁</v>
          </cell>
          <cell r="AA232" t="str">
            <v>忠</v>
          </cell>
          <cell r="AB232">
            <v>3112</v>
          </cell>
          <cell r="AC232">
            <v>75</v>
          </cell>
          <cell r="AD232" t="str">
            <v>光仁</v>
          </cell>
          <cell r="AG232">
            <v>79</v>
          </cell>
          <cell r="AH232" t="str">
            <v>中興</v>
          </cell>
          <cell r="AK232" t="str">
            <v>LA Ejob</v>
          </cell>
          <cell r="AL232" t="str">
            <v>沈</v>
          </cell>
          <cell r="AN232" t="str">
            <v>南加</v>
          </cell>
          <cell r="AS232" t="str">
            <v>仁</v>
          </cell>
          <cell r="AT232" t="str">
            <v>仁</v>
          </cell>
          <cell r="AU232" t="str">
            <v>忠</v>
          </cell>
        </row>
        <row r="233">
          <cell r="D233" t="str">
            <v>汪漢源</v>
          </cell>
          <cell r="G233" t="str">
            <v>Wang</v>
          </cell>
          <cell r="H233" t="str">
            <v>Randy</v>
          </cell>
          <cell r="I233" t="str">
            <v>randywg@hotmail.com</v>
          </cell>
          <cell r="K233" t="str">
            <v>Y</v>
          </cell>
          <cell r="M233" t="str">
            <v>202-895-1800</v>
          </cell>
          <cell r="P233" t="str">
            <v>Washington DC</v>
          </cell>
          <cell r="Q233" t="str">
            <v>MD</v>
          </cell>
          <cell r="S233" t="str">
            <v>USA</v>
          </cell>
          <cell r="U233">
            <v>68</v>
          </cell>
          <cell r="V233" t="str">
            <v>新民</v>
          </cell>
          <cell r="Y233">
            <v>72</v>
          </cell>
          <cell r="Z233" t="str">
            <v>復興</v>
          </cell>
          <cell r="AA233" t="str">
            <v>勇</v>
          </cell>
          <cell r="AB233">
            <v>2617</v>
          </cell>
          <cell r="AC233">
            <v>75</v>
          </cell>
          <cell r="AD233" t="str">
            <v>建中</v>
          </cell>
          <cell r="AE233">
            <v>16</v>
          </cell>
          <cell r="AG233">
            <v>80</v>
          </cell>
          <cell r="AH233" t="str">
            <v>政大</v>
          </cell>
          <cell r="AI233" t="str">
            <v>銀行</v>
          </cell>
          <cell r="AL233" t="str">
            <v>汪</v>
          </cell>
          <cell r="AX233" t="str">
            <v>勇</v>
          </cell>
        </row>
        <row r="234">
          <cell r="D234" t="str">
            <v>谷祖信</v>
          </cell>
          <cell r="G234" t="str">
            <v>Ku</v>
          </cell>
          <cell r="I234" t="str">
            <v>wtku@sbcglobal.net</v>
          </cell>
          <cell r="K234" t="str">
            <v>Y</v>
          </cell>
          <cell r="L234" t="str">
            <v>972-380-0121</v>
          </cell>
          <cell r="M234" t="str">
            <v>972-644-4881</v>
          </cell>
          <cell r="P234" t="str">
            <v>Dallas</v>
          </cell>
          <cell r="Q234" t="str">
            <v>TX </v>
          </cell>
          <cell r="S234" t="str">
            <v>USA</v>
          </cell>
          <cell r="U234">
            <v>69</v>
          </cell>
          <cell r="V234" t="str">
            <v>復興</v>
          </cell>
          <cell r="W234" t="str">
            <v>仁</v>
          </cell>
          <cell r="X234">
            <v>12309</v>
          </cell>
          <cell r="Y234">
            <v>72</v>
          </cell>
          <cell r="Z234" t="str">
            <v>出國</v>
          </cell>
          <cell r="AC234">
            <v>75</v>
          </cell>
          <cell r="AD234" t="str">
            <v>出國</v>
          </cell>
          <cell r="AG234">
            <v>79</v>
          </cell>
          <cell r="AL234" t="str">
            <v>谷</v>
          </cell>
          <cell r="AS234" t="str">
            <v>孝</v>
          </cell>
          <cell r="AT234" t="str">
            <v>孝</v>
          </cell>
          <cell r="AU234" t="str">
            <v>仁</v>
          </cell>
        </row>
        <row r="235">
          <cell r="D235" t="str">
            <v>邢仁壽</v>
          </cell>
          <cell r="K235" t="str">
            <v>Y</v>
          </cell>
          <cell r="L235" t="str">
            <v>东莞富山纺织漂染有限公司0769-8884-1755; 联系人：邢仁寿</v>
          </cell>
          <cell r="M235" t="str">
            <v>02-2556-7676 張s</v>
          </cell>
          <cell r="O235" t="str">
            <v>103 台北市迪化街1段14巷25號1樓</v>
          </cell>
          <cell r="P235" t="str">
            <v>台北市</v>
          </cell>
          <cell r="S235" t="str">
            <v>ROC</v>
          </cell>
          <cell r="U235">
            <v>69</v>
          </cell>
          <cell r="V235" t="str">
            <v>復興</v>
          </cell>
          <cell r="W235" t="str">
            <v>愛</v>
          </cell>
          <cell r="X235">
            <v>12414</v>
          </cell>
          <cell r="Y235">
            <v>72</v>
          </cell>
          <cell r="Z235" t="str">
            <v>復興</v>
          </cell>
          <cell r="AA235" t="str">
            <v>勇</v>
          </cell>
          <cell r="AB235">
            <v>2611</v>
          </cell>
          <cell r="AC235">
            <v>75</v>
          </cell>
          <cell r="AD235" t="str">
            <v>成功夜</v>
          </cell>
          <cell r="AE235">
            <v>608</v>
          </cell>
          <cell r="AF235">
            <v>60830</v>
          </cell>
          <cell r="AG235">
            <v>79</v>
          </cell>
          <cell r="AK235" t="str">
            <v>集豐實業股份有限公司</v>
          </cell>
          <cell r="AL235" t="str">
            <v>邢</v>
          </cell>
          <cell r="AS235" t="str">
            <v>仁</v>
          </cell>
          <cell r="AT235" t="str">
            <v>仁</v>
          </cell>
          <cell r="AU235" t="str">
            <v>愛</v>
          </cell>
          <cell r="AX235" t="str">
            <v>勇</v>
          </cell>
        </row>
        <row r="236">
          <cell r="D236" t="str">
            <v>阮善性</v>
          </cell>
          <cell r="G236" t="str">
            <v>Yuan</v>
          </cell>
          <cell r="H236" t="str">
            <v>San Shing</v>
          </cell>
          <cell r="I236" t="str">
            <v>sanyuan@aol.com</v>
          </cell>
          <cell r="K236" t="str">
            <v>Y</v>
          </cell>
          <cell r="L236" t="str">
            <v>925-256-8845</v>
          </cell>
          <cell r="N236" t="str">
            <v>925-210-4599</v>
          </cell>
          <cell r="O236" t="str">
            <v>1520 Sorrel Ct. </v>
          </cell>
          <cell r="P236" t="str">
            <v>Walnut Creek</v>
          </cell>
          <cell r="Q236" t="str">
            <v>CA</v>
          </cell>
          <cell r="R236">
            <v>94598</v>
          </cell>
          <cell r="S236" t="str">
            <v>USA</v>
          </cell>
          <cell r="U236">
            <v>69</v>
          </cell>
          <cell r="V236" t="str">
            <v>復興</v>
          </cell>
          <cell r="W236" t="str">
            <v>義</v>
          </cell>
          <cell r="X236">
            <v>12609</v>
          </cell>
          <cell r="Y236">
            <v>72</v>
          </cell>
          <cell r="Z236" t="str">
            <v>復興</v>
          </cell>
          <cell r="AA236" t="str">
            <v>信</v>
          </cell>
          <cell r="AB236">
            <v>2160</v>
          </cell>
          <cell r="AC236">
            <v>75</v>
          </cell>
          <cell r="AD236" t="str">
            <v>出國</v>
          </cell>
          <cell r="AG236">
            <v>79</v>
          </cell>
          <cell r="AK236" t="str">
            <v>Wendy</v>
          </cell>
          <cell r="AL236" t="str">
            <v>阮</v>
          </cell>
          <cell r="AN236" t="str">
            <v>北加</v>
          </cell>
          <cell r="AP236" t="str">
            <v>R</v>
          </cell>
          <cell r="AS236" t="str">
            <v>信</v>
          </cell>
          <cell r="AT236" t="str">
            <v>信</v>
          </cell>
          <cell r="AU236" t="str">
            <v>義</v>
          </cell>
          <cell r="AV236" t="str">
            <v>望</v>
          </cell>
          <cell r="AW236" t="str">
            <v>信</v>
          </cell>
          <cell r="AX236" t="str">
            <v>信</v>
          </cell>
          <cell r="AY236" t="str">
            <v>Line</v>
          </cell>
        </row>
        <row r="237">
          <cell r="D237" t="str">
            <v>周　匜</v>
          </cell>
          <cell r="I237" t="str">
            <v>rcayeung@sbcglobal.net</v>
          </cell>
          <cell r="K237" t="str">
            <v>Y</v>
          </cell>
          <cell r="L237" t="str">
            <v>510-440-0988</v>
          </cell>
          <cell r="P237" t="str">
            <v>Fremont</v>
          </cell>
          <cell r="Q237" t="str">
            <v>CA</v>
          </cell>
          <cell r="S237" t="str">
            <v>USA</v>
          </cell>
          <cell r="U237">
            <v>69</v>
          </cell>
          <cell r="V237" t="str">
            <v>復興</v>
          </cell>
          <cell r="W237" t="str">
            <v>仁</v>
          </cell>
          <cell r="X237">
            <v>12319</v>
          </cell>
          <cell r="Y237">
            <v>72</v>
          </cell>
          <cell r="AC237">
            <v>75</v>
          </cell>
          <cell r="AD237" t="str">
            <v>北商</v>
          </cell>
          <cell r="AG237">
            <v>79</v>
          </cell>
          <cell r="AL237" t="str">
            <v>周</v>
          </cell>
          <cell r="AN237" t="str">
            <v>北加</v>
          </cell>
          <cell r="AU237" t="str">
            <v>仁</v>
          </cell>
        </row>
        <row r="238">
          <cell r="D238" t="str">
            <v>周田田</v>
          </cell>
          <cell r="G238" t="str">
            <v>Chou</v>
          </cell>
          <cell r="H238" t="str">
            <v>Tien-Tien </v>
          </cell>
          <cell r="I238" t="str">
            <v>tiench09@gmail.com</v>
          </cell>
          <cell r="K238" t="str">
            <v>Y</v>
          </cell>
          <cell r="L238" t="str">
            <v>408-996-8523</v>
          </cell>
          <cell r="N238" t="str">
            <v>408-568-6400</v>
          </cell>
          <cell r="O238" t="str">
            <v>10154 Miner Place</v>
          </cell>
          <cell r="P238" t="str">
            <v>Cupertino</v>
          </cell>
          <cell r="Q238" t="str">
            <v>CA</v>
          </cell>
          <cell r="R238">
            <v>95014</v>
          </cell>
          <cell r="S238" t="str">
            <v>USA</v>
          </cell>
          <cell r="T238" t="str">
            <v>tiench@gmail.com</v>
          </cell>
          <cell r="U238">
            <v>69</v>
          </cell>
          <cell r="V238" t="str">
            <v>復興</v>
          </cell>
          <cell r="W238" t="str">
            <v>忠</v>
          </cell>
          <cell r="X238">
            <v>12153</v>
          </cell>
          <cell r="Y238">
            <v>72</v>
          </cell>
          <cell r="Z238" t="str">
            <v>復興</v>
          </cell>
          <cell r="AA238" t="str">
            <v>愛</v>
          </cell>
          <cell r="AB238">
            <v>2314</v>
          </cell>
          <cell r="AC238">
            <v>75</v>
          </cell>
          <cell r="AD238" t="str">
            <v>北一女</v>
          </cell>
          <cell r="AE238" t="str">
            <v>書</v>
          </cell>
          <cell r="AF238">
            <v>2208</v>
          </cell>
          <cell r="AG238">
            <v>79</v>
          </cell>
          <cell r="AH238" t="str">
            <v>師大</v>
          </cell>
          <cell r="AI238" t="str">
            <v>中文</v>
          </cell>
          <cell r="AK238" t="str">
            <v>李家琨(69建中)</v>
          </cell>
          <cell r="AL238" t="str">
            <v>周</v>
          </cell>
          <cell r="AN238" t="str">
            <v>北加</v>
          </cell>
          <cell r="AP238" t="str">
            <v>M</v>
          </cell>
          <cell r="AS238" t="str">
            <v>信</v>
          </cell>
          <cell r="AT238" t="str">
            <v>信</v>
          </cell>
          <cell r="AU238" t="str">
            <v>忠</v>
          </cell>
          <cell r="AV238" t="str">
            <v>愛</v>
          </cell>
          <cell r="AW238" t="str">
            <v>愛</v>
          </cell>
          <cell r="AX238" t="str">
            <v>愛</v>
          </cell>
          <cell r="AY238" t="str">
            <v>Line</v>
          </cell>
        </row>
        <row r="239">
          <cell r="D239" t="str">
            <v>周守鳳</v>
          </cell>
          <cell r="U239">
            <v>69</v>
          </cell>
          <cell r="V239" t="str">
            <v>復興</v>
          </cell>
          <cell r="W239" t="str">
            <v>愛</v>
          </cell>
          <cell r="X239">
            <v>12433</v>
          </cell>
          <cell r="Y239">
            <v>72</v>
          </cell>
          <cell r="AC239">
            <v>75</v>
          </cell>
          <cell r="AG239">
            <v>79</v>
          </cell>
          <cell r="AL239" t="str">
            <v>周</v>
          </cell>
          <cell r="AS239" t="str">
            <v>忠</v>
          </cell>
          <cell r="AT239" t="str">
            <v>忠</v>
          </cell>
          <cell r="AU239" t="str">
            <v>愛</v>
          </cell>
        </row>
        <row r="240">
          <cell r="D240" t="str">
            <v>周求德</v>
          </cell>
          <cell r="G240" t="str">
            <v>Chow</v>
          </cell>
          <cell r="H240" t="str">
            <v>Joshua</v>
          </cell>
          <cell r="I240" t="str">
            <v>jrchow@sbcglobal.net</v>
          </cell>
          <cell r="K240" t="str">
            <v>Y</v>
          </cell>
          <cell r="N240" t="str">
            <v>818-683-4979</v>
          </cell>
          <cell r="O240" t="str">
            <v>jrchow@us.ibm.com</v>
          </cell>
          <cell r="P240" t="str">
            <v>Glendale</v>
          </cell>
          <cell r="Q240" t="str">
            <v>CA</v>
          </cell>
          <cell r="S240" t="str">
            <v>USA</v>
          </cell>
          <cell r="T240" t="str">
            <v>02-2345-9067  陳秘書 02-8786-9323(F)</v>
          </cell>
          <cell r="U240">
            <v>69</v>
          </cell>
          <cell r="V240" t="str">
            <v>復興</v>
          </cell>
          <cell r="W240" t="str">
            <v>仁</v>
          </cell>
          <cell r="X240">
            <v>12305</v>
          </cell>
          <cell r="Y240">
            <v>72</v>
          </cell>
          <cell r="Z240" t="str">
            <v>復興</v>
          </cell>
          <cell r="AA240" t="str">
            <v>仁</v>
          </cell>
          <cell r="AB240">
            <v>2551</v>
          </cell>
          <cell r="AC240">
            <v>75</v>
          </cell>
          <cell r="AG240">
            <v>79</v>
          </cell>
          <cell r="AL240" t="str">
            <v>周</v>
          </cell>
          <cell r="AN240" t="str">
            <v>南加</v>
          </cell>
          <cell r="AS240" t="str">
            <v>信</v>
          </cell>
          <cell r="AT240" t="str">
            <v>信</v>
          </cell>
          <cell r="AU240" t="str">
            <v>仁</v>
          </cell>
          <cell r="AV240" t="str">
            <v>仁</v>
          </cell>
        </row>
        <row r="241">
          <cell r="D241" t="str">
            <v>周宛蒂(周晶如)</v>
          </cell>
          <cell r="G241" t="str">
            <v>Shaw</v>
          </cell>
          <cell r="H241" t="str">
            <v>Crystal</v>
          </cell>
          <cell r="I241" t="str">
            <v>ccs106@gmail.com</v>
          </cell>
          <cell r="K241" t="str">
            <v>Y</v>
          </cell>
          <cell r="L241" t="str">
            <v>217-344-7571</v>
          </cell>
          <cell r="N241" t="str">
            <v>217-3776143</v>
          </cell>
          <cell r="Q241" t="str">
            <v>IN</v>
          </cell>
          <cell r="S241" t="str">
            <v>USA</v>
          </cell>
          <cell r="T241" t="str">
            <v>02-2321-8208(婆) 02-2771-7251(母)ccs_106@yahoo.com</v>
          </cell>
          <cell r="U241">
            <v>69</v>
          </cell>
          <cell r="V241" t="str">
            <v>復興</v>
          </cell>
          <cell r="W241" t="str">
            <v>愛</v>
          </cell>
          <cell r="X241">
            <v>12455</v>
          </cell>
          <cell r="Y241">
            <v>72</v>
          </cell>
          <cell r="Z241" t="str">
            <v>復興</v>
          </cell>
          <cell r="AA241" t="str">
            <v>愛</v>
          </cell>
          <cell r="AB241">
            <v>2302</v>
          </cell>
          <cell r="AC241">
            <v>75</v>
          </cell>
          <cell r="AD241" t="str">
            <v>北一女</v>
          </cell>
          <cell r="AE241" t="str">
            <v>公</v>
          </cell>
          <cell r="AF241">
            <v>950</v>
          </cell>
          <cell r="AG241">
            <v>79</v>
          </cell>
          <cell r="AH241" t="str">
            <v>清大</v>
          </cell>
          <cell r="AI241" t="str">
            <v>工工</v>
          </cell>
          <cell r="AJ241">
            <v>648007</v>
          </cell>
          <cell r="AL241" t="str">
            <v>周</v>
          </cell>
          <cell r="AN241" t="str">
            <v>Urbana, IL </v>
          </cell>
          <cell r="AS241" t="str">
            <v>X</v>
          </cell>
          <cell r="AT241" t="str">
            <v>愛</v>
          </cell>
          <cell r="AU241" t="str">
            <v>愛</v>
          </cell>
          <cell r="AV241" t="str">
            <v>愛</v>
          </cell>
          <cell r="AW241" t="str">
            <v>愛</v>
          </cell>
          <cell r="AX241" t="str">
            <v>愛</v>
          </cell>
          <cell r="AY241" t="str">
            <v>Line</v>
          </cell>
        </row>
        <row r="242">
          <cell r="D242" t="str">
            <v>周明琍</v>
          </cell>
          <cell r="U242">
            <v>69</v>
          </cell>
          <cell r="V242" t="str">
            <v>復興</v>
          </cell>
          <cell r="W242" t="str">
            <v>義</v>
          </cell>
          <cell r="X242">
            <v>12639</v>
          </cell>
          <cell r="Y242">
            <v>72</v>
          </cell>
          <cell r="Z242" t="str">
            <v>復興</v>
          </cell>
          <cell r="AA242" t="str">
            <v>愛</v>
          </cell>
          <cell r="AB242">
            <v>2318</v>
          </cell>
          <cell r="AC242">
            <v>75</v>
          </cell>
          <cell r="AG242">
            <v>79</v>
          </cell>
          <cell r="AL242" t="str">
            <v>周</v>
          </cell>
          <cell r="AS242" t="str">
            <v>孝</v>
          </cell>
          <cell r="AT242" t="str">
            <v>孝</v>
          </cell>
          <cell r="AU242" t="str">
            <v>義</v>
          </cell>
          <cell r="AV242" t="str">
            <v>愛</v>
          </cell>
          <cell r="AW242" t="str">
            <v>愛</v>
          </cell>
          <cell r="AX242" t="str">
            <v>愛</v>
          </cell>
        </row>
        <row r="243">
          <cell r="D243" t="str">
            <v>周祖菁</v>
          </cell>
          <cell r="G243" t="str">
            <v>Hsu</v>
          </cell>
          <cell r="H243" t="str">
            <v>Chu-Tsing</v>
          </cell>
          <cell r="I243" t="str">
            <v>multinotes@gmail.com</v>
          </cell>
          <cell r="K243" t="str">
            <v>Y</v>
          </cell>
          <cell r="L243" t="str">
            <v>253-858-1837</v>
          </cell>
          <cell r="P243" t="str">
            <v>Gig Harbor</v>
          </cell>
          <cell r="Q243" t="str">
            <v>WA</v>
          </cell>
          <cell r="S243" t="str">
            <v>USA</v>
          </cell>
          <cell r="U243">
            <v>69</v>
          </cell>
          <cell r="V243" t="str">
            <v>復興</v>
          </cell>
          <cell r="W243" t="str">
            <v>信</v>
          </cell>
          <cell r="X243">
            <v>12531</v>
          </cell>
          <cell r="Y243">
            <v>72</v>
          </cell>
          <cell r="AC243">
            <v>75</v>
          </cell>
          <cell r="AG243">
            <v>79</v>
          </cell>
          <cell r="AL243" t="str">
            <v>周</v>
          </cell>
          <cell r="AP243" t="str">
            <v>R</v>
          </cell>
          <cell r="AS243" t="str">
            <v>忠</v>
          </cell>
          <cell r="AT243" t="str">
            <v>忠</v>
          </cell>
          <cell r="AU243" t="str">
            <v>信</v>
          </cell>
        </row>
        <row r="244">
          <cell r="D244" t="str">
            <v>周祖潤</v>
          </cell>
          <cell r="G244" t="str">
            <v>Huang</v>
          </cell>
          <cell r="H244" t="str">
            <v>Christina Chow Huang</v>
          </cell>
          <cell r="I244" t="str">
            <v>chris100huang@gmail.com</v>
          </cell>
          <cell r="K244" t="str">
            <v>Y</v>
          </cell>
          <cell r="L244" t="str">
            <v>7l8-539-3l34</v>
          </cell>
          <cell r="S244" t="str">
            <v>USA</v>
          </cell>
          <cell r="T244" t="str">
            <v>cyny46@hotmail.com</v>
          </cell>
          <cell r="U244">
            <v>68</v>
          </cell>
          <cell r="V244" t="str">
            <v>復興</v>
          </cell>
          <cell r="W244" t="str">
            <v>仁</v>
          </cell>
          <cell r="X244">
            <v>11332</v>
          </cell>
          <cell r="Y244">
            <v>72</v>
          </cell>
          <cell r="Z244" t="str">
            <v>復興</v>
          </cell>
          <cell r="AA244" t="str">
            <v>智</v>
          </cell>
          <cell r="AB244">
            <v>2416</v>
          </cell>
          <cell r="AC244">
            <v>75</v>
          </cell>
          <cell r="AG244">
            <v>79</v>
          </cell>
          <cell r="AL244" t="str">
            <v>周</v>
          </cell>
          <cell r="AV244" t="str">
            <v>智</v>
          </cell>
          <cell r="AW244" t="str">
            <v>智</v>
          </cell>
          <cell r="AX244" t="str">
            <v>智</v>
          </cell>
        </row>
        <row r="245">
          <cell r="D245" t="str">
            <v>周啟博</v>
          </cell>
          <cell r="F245" t="str">
            <v>仁</v>
          </cell>
          <cell r="G245" t="str">
            <v>Chow</v>
          </cell>
          <cell r="H245" t="str">
            <v>Schubert</v>
          </cell>
          <cell r="I245" t="str">
            <v>zoco46@yahoo.com</v>
          </cell>
          <cell r="K245" t="str">
            <v>Y</v>
          </cell>
          <cell r="M245" t="str">
            <v>86-22-7424861</v>
          </cell>
          <cell r="N245" t="str">
            <v>86-13709204336</v>
          </cell>
          <cell r="O245" t="str">
            <v>#111 Jing Gou Lu, Suite 907, Xian, China</v>
          </cell>
          <cell r="P245" t="str">
            <v>西安</v>
          </cell>
          <cell r="S245" t="str">
            <v>PRC</v>
          </cell>
          <cell r="U245">
            <v>69</v>
          </cell>
          <cell r="V245" t="str">
            <v>復興</v>
          </cell>
          <cell r="W245" t="str">
            <v>信</v>
          </cell>
          <cell r="X245">
            <v>12510</v>
          </cell>
          <cell r="Y245">
            <v>72</v>
          </cell>
          <cell r="AC245">
            <v>75</v>
          </cell>
          <cell r="AG245">
            <v>79</v>
          </cell>
          <cell r="AL245" t="str">
            <v>周</v>
          </cell>
          <cell r="AS245" t="str">
            <v>信</v>
          </cell>
          <cell r="AT245" t="str">
            <v>信</v>
          </cell>
          <cell r="AU245" t="str">
            <v>信</v>
          </cell>
        </row>
        <row r="246">
          <cell r="D246" t="str">
            <v>周復芳</v>
          </cell>
          <cell r="G246" t="str">
            <v>Jou</v>
          </cell>
          <cell r="H246" t="str">
            <v>Christina</v>
          </cell>
          <cell r="I246" t="str">
            <v>Christinajou3@gmail.com</v>
          </cell>
          <cell r="K246" t="str">
            <v>Y</v>
          </cell>
          <cell r="M246" t="str">
            <v>03-571-2121~54545</v>
          </cell>
          <cell r="N246" t="str">
            <v>0920023392</v>
          </cell>
          <cell r="P246" t="str">
            <v>台北市</v>
          </cell>
          <cell r="S246" t="str">
            <v>ROC</v>
          </cell>
          <cell r="T246" t="str">
            <v>christ@cc.nctu.edu.tw(x)</v>
          </cell>
          <cell r="U246">
            <v>69</v>
          </cell>
          <cell r="V246" t="str">
            <v>復興</v>
          </cell>
          <cell r="W246" t="str">
            <v>仁</v>
          </cell>
          <cell r="X246">
            <v>12304</v>
          </cell>
          <cell r="Y246">
            <v>72</v>
          </cell>
          <cell r="Z246" t="str">
            <v>聖心</v>
          </cell>
          <cell r="AA246" t="str">
            <v>忠</v>
          </cell>
          <cell r="AB246">
            <v>10112</v>
          </cell>
          <cell r="AC246">
            <v>75</v>
          </cell>
          <cell r="AD246" t="str">
            <v>出國</v>
          </cell>
          <cell r="AG246">
            <v>79</v>
          </cell>
          <cell r="AH246" t="str">
            <v>UCLA</v>
          </cell>
          <cell r="AL246" t="str">
            <v>周</v>
          </cell>
          <cell r="AS246" t="str">
            <v>愛</v>
          </cell>
          <cell r="AT246" t="str">
            <v>愛</v>
          </cell>
          <cell r="AU246" t="str">
            <v>仁</v>
          </cell>
          <cell r="AY246" t="str">
            <v>Line</v>
          </cell>
        </row>
        <row r="247">
          <cell r="D247" t="str">
            <v>周陽山</v>
          </cell>
          <cell r="G247" t="str">
            <v>Chou</v>
          </cell>
          <cell r="I247" t="str">
            <v>yschou2000@yahoo.com</v>
          </cell>
          <cell r="K247" t="str">
            <v>Y</v>
          </cell>
          <cell r="L247" t="str">
            <v>02-2938-4661</v>
          </cell>
          <cell r="M247" t="str">
            <v>02-2861-3171</v>
          </cell>
          <cell r="N247" t="str">
            <v>0968001256</v>
          </cell>
          <cell r="O247" t="str">
            <v>台北市指南路二段45巷21弄7-2號3樓</v>
          </cell>
          <cell r="P247" t="str">
            <v>台北市</v>
          </cell>
          <cell r="S247" t="str">
            <v>ROC</v>
          </cell>
          <cell r="U247">
            <v>69</v>
          </cell>
          <cell r="Y247">
            <v>72</v>
          </cell>
          <cell r="Z247" t="str">
            <v>復興</v>
          </cell>
          <cell r="AA247" t="str">
            <v>勇</v>
          </cell>
          <cell r="AB247">
            <v>2609</v>
          </cell>
          <cell r="AC247">
            <v>75</v>
          </cell>
          <cell r="AD247" t="str">
            <v>附中</v>
          </cell>
          <cell r="AE247">
            <v>288</v>
          </cell>
          <cell r="AF247">
            <v>28825</v>
          </cell>
          <cell r="AG247">
            <v>79</v>
          </cell>
          <cell r="AH247" t="str">
            <v>台大</v>
          </cell>
          <cell r="AI247" t="str">
            <v>政治</v>
          </cell>
          <cell r="AJ247">
            <v>643294</v>
          </cell>
          <cell r="AK247" t="str">
            <v>台大新研所</v>
          </cell>
          <cell r="AL247" t="str">
            <v>周</v>
          </cell>
          <cell r="AX247" t="str">
            <v>勇</v>
          </cell>
        </row>
        <row r="248">
          <cell r="D248" t="str">
            <v>周瑞舫</v>
          </cell>
          <cell r="L248" t="str">
            <v>71復興周瑞航不知有無關係</v>
          </cell>
          <cell r="M248" t="str">
            <v>中華骨髓移植關懷協會101年 10月～12月捐款芳名錄捐款9900元地 址：112 台北市北投區石牌路2段201號 　電 話：(02) 2874-8538</v>
          </cell>
          <cell r="O248" t="str">
            <v>http://tbmtsa.org/support/support_name37.html</v>
          </cell>
          <cell r="U248">
            <v>69</v>
          </cell>
          <cell r="V248" t="str">
            <v>復興</v>
          </cell>
          <cell r="W248" t="str">
            <v>愛</v>
          </cell>
          <cell r="X248">
            <v>12420</v>
          </cell>
          <cell r="Y248">
            <v>72</v>
          </cell>
          <cell r="Z248" t="str">
            <v>復興</v>
          </cell>
          <cell r="AA248" t="str">
            <v>望</v>
          </cell>
          <cell r="AB248">
            <v>2215</v>
          </cell>
          <cell r="AC248">
            <v>75</v>
          </cell>
          <cell r="AD248" t="str">
            <v>再興</v>
          </cell>
          <cell r="AE248" t="str">
            <v>勤</v>
          </cell>
          <cell r="AF248">
            <v>3318</v>
          </cell>
          <cell r="AG248">
            <v>79</v>
          </cell>
          <cell r="AH248" t="str">
            <v>中原</v>
          </cell>
          <cell r="AI248" t="str">
            <v>土木</v>
          </cell>
          <cell r="AL248" t="str">
            <v>周</v>
          </cell>
          <cell r="AU248" t="str">
            <v>愛</v>
          </cell>
          <cell r="AX248" t="str">
            <v>望</v>
          </cell>
        </row>
        <row r="249">
          <cell r="D249" t="str">
            <v>孟憲偉</v>
          </cell>
          <cell r="I249" t="str">
            <v>wayne.pkm4825@gmail.com</v>
          </cell>
          <cell r="K249" t="str">
            <v>Y</v>
          </cell>
          <cell r="L249" t="str">
            <v>02-2702-1329</v>
          </cell>
          <cell r="N249" t="str">
            <v>0928602358</v>
          </cell>
          <cell r="P249" t="str">
            <v>台北市</v>
          </cell>
          <cell r="S249" t="str">
            <v>ROC</v>
          </cell>
          <cell r="T249" t="str">
            <v>tim30409555@yahoo.com.tw(x)</v>
          </cell>
          <cell r="U249">
            <v>68</v>
          </cell>
          <cell r="V249" t="str">
            <v>復興</v>
          </cell>
          <cell r="W249" t="str">
            <v>忠</v>
          </cell>
          <cell r="X249">
            <v>11114</v>
          </cell>
          <cell r="Y249">
            <v>72</v>
          </cell>
          <cell r="Z249" t="str">
            <v>復興</v>
          </cell>
          <cell r="AA249" t="str">
            <v>望</v>
          </cell>
          <cell r="AB249">
            <v>2243</v>
          </cell>
          <cell r="AC249">
            <v>75</v>
          </cell>
          <cell r="AG249">
            <v>79</v>
          </cell>
          <cell r="AL249" t="str">
            <v>孟</v>
          </cell>
          <cell r="AO249" t="str">
            <v>R</v>
          </cell>
          <cell r="AP249" t="str">
            <v>R</v>
          </cell>
          <cell r="AV249" t="str">
            <v>勇</v>
          </cell>
          <cell r="AX249" t="str">
            <v>望</v>
          </cell>
          <cell r="AY249" t="str">
            <v>Line</v>
          </cell>
        </row>
        <row r="250">
          <cell r="D250" t="str">
            <v>季金諾</v>
          </cell>
          <cell r="G250" t="str">
            <v>Chi</v>
          </cell>
          <cell r="H250" t="str">
            <v>Kinno</v>
          </cell>
          <cell r="I250" t="str">
            <v>kinno@kinno.com</v>
          </cell>
          <cell r="K250" t="str">
            <v>Y</v>
          </cell>
          <cell r="L250" t="str">
            <v>909-598-6982</v>
          </cell>
          <cell r="N250" t="str">
            <v>626-475-3258</v>
          </cell>
          <cell r="P250" t="str">
            <v>Walnut</v>
          </cell>
          <cell r="Q250" t="str">
            <v>CA</v>
          </cell>
          <cell r="S250" t="str">
            <v>USA</v>
          </cell>
          <cell r="U250">
            <v>69</v>
          </cell>
          <cell r="V250" t="str">
            <v>復興</v>
          </cell>
          <cell r="W250" t="str">
            <v>愛</v>
          </cell>
          <cell r="X250">
            <v>12418</v>
          </cell>
          <cell r="Y250">
            <v>72</v>
          </cell>
          <cell r="Z250" t="str">
            <v>復興</v>
          </cell>
          <cell r="AA250" t="str">
            <v>勇</v>
          </cell>
          <cell r="AB250">
            <v>2633</v>
          </cell>
          <cell r="AC250">
            <v>75</v>
          </cell>
          <cell r="AD250" t="str">
            <v>建夜</v>
          </cell>
          <cell r="AE250">
            <v>7</v>
          </cell>
          <cell r="AF250">
            <v>3727</v>
          </cell>
          <cell r="AG250">
            <v>79</v>
          </cell>
          <cell r="AL250" t="str">
            <v>季</v>
          </cell>
          <cell r="AN250" t="str">
            <v>南加</v>
          </cell>
          <cell r="AP250" t="str">
            <v>R</v>
          </cell>
          <cell r="AS250" t="str">
            <v>仁</v>
          </cell>
          <cell r="AT250" t="str">
            <v>仁</v>
          </cell>
          <cell r="AU250" t="str">
            <v>愛</v>
          </cell>
          <cell r="AX250" t="str">
            <v>勇</v>
          </cell>
          <cell r="AY250" t="str">
            <v>Line</v>
          </cell>
        </row>
        <row r="251">
          <cell r="D251" t="str">
            <v>季愛華</v>
          </cell>
          <cell r="G251" t="str">
            <v>Chi</v>
          </cell>
          <cell r="H251" t="str">
            <v>Tammy</v>
          </cell>
          <cell r="I251" t="str">
            <v>tpeta56@gmail.com</v>
          </cell>
          <cell r="K251" t="str">
            <v>Y</v>
          </cell>
          <cell r="L251" t="str">
            <v>02-2642-8301</v>
          </cell>
          <cell r="M251" t="str">
            <v>02-2712-8228 x 8437</v>
          </cell>
          <cell r="N251" t="str">
            <v>0960560398</v>
          </cell>
          <cell r="P251" t="str">
            <v>台北市</v>
          </cell>
          <cell r="S251" t="str">
            <v>ROC</v>
          </cell>
          <cell r="T251" t="str">
            <v>tammy_chi@cathaypacific.com(x)</v>
          </cell>
          <cell r="U251">
            <v>68</v>
          </cell>
          <cell r="V251" t="str">
            <v>復興</v>
          </cell>
          <cell r="W251" t="str">
            <v>忠</v>
          </cell>
          <cell r="X251">
            <v>11104</v>
          </cell>
          <cell r="Y251">
            <v>72</v>
          </cell>
          <cell r="Z251" t="str">
            <v>復興</v>
          </cell>
          <cell r="AA251" t="str">
            <v>愛</v>
          </cell>
          <cell r="AB251">
            <v>2333</v>
          </cell>
          <cell r="AC251">
            <v>75</v>
          </cell>
          <cell r="AD251" t="str">
            <v>景美</v>
          </cell>
          <cell r="AE251" t="str">
            <v>良</v>
          </cell>
          <cell r="AF251">
            <v>1006</v>
          </cell>
          <cell r="AG251">
            <v>80</v>
          </cell>
          <cell r="AH251" t="str">
            <v>基督書院</v>
          </cell>
          <cell r="AI251" t="str">
            <v>NA</v>
          </cell>
          <cell r="AK251" t="str">
            <v>2014年初從國泰航空退休</v>
          </cell>
          <cell r="AL251" t="str">
            <v>季</v>
          </cell>
          <cell r="AV251" t="str">
            <v>愛</v>
          </cell>
          <cell r="AW251" t="str">
            <v>愛</v>
          </cell>
          <cell r="AX251" t="str">
            <v>愛</v>
          </cell>
          <cell r="AY251" t="str">
            <v>Line</v>
          </cell>
        </row>
        <row r="252">
          <cell r="D252" t="str">
            <v>幸佛玲</v>
          </cell>
          <cell r="H252" t="str">
            <v>Fuhlin</v>
          </cell>
          <cell r="I252" t="str">
            <v>Jodpurr@gmail.com</v>
          </cell>
          <cell r="K252" t="str">
            <v>Y</v>
          </cell>
          <cell r="L252" t="str">
            <v>626-309-1301(x)</v>
          </cell>
          <cell r="N252" t="str">
            <v>626-864-8653</v>
          </cell>
          <cell r="O252" t="str">
            <v>467 Ridge Road</v>
          </cell>
          <cell r="P252" t="str">
            <v>Novato</v>
          </cell>
          <cell r="Q252" t="str">
            <v>CA</v>
          </cell>
          <cell r="R252">
            <v>94947</v>
          </cell>
          <cell r="S252" t="str">
            <v>USA</v>
          </cell>
          <cell r="T252" t="str">
            <v>jodpurr@me.com</v>
          </cell>
          <cell r="U252">
            <v>69</v>
          </cell>
          <cell r="V252" t="str">
            <v>復興</v>
          </cell>
          <cell r="W252" t="str">
            <v>義</v>
          </cell>
          <cell r="X252">
            <v>12647</v>
          </cell>
          <cell r="Y252">
            <v>72</v>
          </cell>
          <cell r="AC252">
            <v>75</v>
          </cell>
          <cell r="AG252">
            <v>79</v>
          </cell>
          <cell r="AK252" t="str">
            <v>David</v>
          </cell>
          <cell r="AL252" t="str">
            <v>幸</v>
          </cell>
          <cell r="AN252" t="str">
            <v>南加</v>
          </cell>
          <cell r="AS252" t="str">
            <v>愛</v>
          </cell>
          <cell r="AT252" t="str">
            <v>愛</v>
          </cell>
          <cell r="AU252" t="str">
            <v>義</v>
          </cell>
        </row>
        <row r="253">
          <cell r="D253" t="str">
            <v>林正純</v>
          </cell>
          <cell r="G253" t="str">
            <v>Lin</v>
          </cell>
          <cell r="I253" t="str">
            <v>ljtmi@yahoo.com</v>
          </cell>
          <cell r="K253" t="str">
            <v>Y</v>
          </cell>
          <cell r="L253" t="str">
            <v>05-362-8656</v>
          </cell>
          <cell r="M253" t="str">
            <v>04-723-8595</v>
          </cell>
          <cell r="N253" t="str">
            <v>0919930312</v>
          </cell>
          <cell r="S253" t="str">
            <v>ROC</v>
          </cell>
          <cell r="U253">
            <v>69</v>
          </cell>
          <cell r="Y253">
            <v>72</v>
          </cell>
          <cell r="Z253" t="str">
            <v>復興</v>
          </cell>
          <cell r="AA253" t="str">
            <v>信</v>
          </cell>
          <cell r="AB253">
            <v>2128</v>
          </cell>
          <cell r="AC253">
            <v>75</v>
          </cell>
          <cell r="AD253" t="str">
            <v>建中</v>
          </cell>
          <cell r="AE253">
            <v>7</v>
          </cell>
          <cell r="AF253">
            <v>733</v>
          </cell>
          <cell r="AG253">
            <v>79</v>
          </cell>
          <cell r="AH253" t="str">
            <v>台大</v>
          </cell>
          <cell r="AI253" t="str">
            <v>植病</v>
          </cell>
          <cell r="AK253" t="str">
            <v>嘉義長庚醫院腫瘤科</v>
          </cell>
          <cell r="AL253" t="str">
            <v>林</v>
          </cell>
          <cell r="AX253" t="str">
            <v>信</v>
          </cell>
        </row>
        <row r="254">
          <cell r="D254" t="str">
            <v>林志中</v>
          </cell>
          <cell r="G254" t="str">
            <v>Lin</v>
          </cell>
          <cell r="H254" t="str">
            <v>Daniel </v>
          </cell>
          <cell r="K254" t="str">
            <v>D</v>
          </cell>
          <cell r="L254" t="str">
            <v>02-2627-2192</v>
          </cell>
          <cell r="M254" t="str">
            <v>02-2381-2020 x 100</v>
          </cell>
          <cell r="N254" t="str">
            <v>0925231215</v>
          </cell>
          <cell r="P254" t="str">
            <v>台北市</v>
          </cell>
          <cell r="S254" t="str">
            <v>ROC</v>
          </cell>
          <cell r="T254" t="str">
            <v>daniel@financial.com.tw; daniel@johnson-edu.com</v>
          </cell>
          <cell r="U254">
            <v>69</v>
          </cell>
          <cell r="V254" t="str">
            <v>蓬萊</v>
          </cell>
          <cell r="Y254">
            <v>72</v>
          </cell>
          <cell r="Z254" t="str">
            <v>復興</v>
          </cell>
          <cell r="AA254" t="str">
            <v>信</v>
          </cell>
          <cell r="AB254">
            <v>2110</v>
          </cell>
          <cell r="AC254">
            <v>75</v>
          </cell>
          <cell r="AD254" t="str">
            <v>建中</v>
          </cell>
          <cell r="AE254">
            <v>26</v>
          </cell>
          <cell r="AF254">
            <v>2636</v>
          </cell>
          <cell r="AG254">
            <v>79</v>
          </cell>
          <cell r="AH254" t="str">
            <v>中原</v>
          </cell>
          <cell r="AI254" t="str">
            <v>機械</v>
          </cell>
          <cell r="AK254" t="str">
            <v>2014年1月16日心肌梗塞過世;中原應物哥大機械台大財金所</v>
          </cell>
          <cell r="AL254" t="str">
            <v>林</v>
          </cell>
          <cell r="AM254" t="str">
            <v>歿</v>
          </cell>
          <cell r="AX254" t="str">
            <v>信</v>
          </cell>
        </row>
        <row r="255">
          <cell r="D255" t="str">
            <v>林定一</v>
          </cell>
          <cell r="L255" t="str">
            <v>弟弟林乃一</v>
          </cell>
          <cell r="U255">
            <v>69</v>
          </cell>
          <cell r="V255" t="str">
            <v>復興</v>
          </cell>
          <cell r="W255" t="str">
            <v>忠</v>
          </cell>
          <cell r="X255">
            <v>12114</v>
          </cell>
          <cell r="Y255">
            <v>72</v>
          </cell>
          <cell r="Z255" t="str">
            <v>復興</v>
          </cell>
          <cell r="AA255" t="str">
            <v>望</v>
          </cell>
          <cell r="AB255">
            <v>2203</v>
          </cell>
          <cell r="AC255">
            <v>75</v>
          </cell>
          <cell r="AG255">
            <v>79</v>
          </cell>
          <cell r="AL255" t="str">
            <v>林</v>
          </cell>
          <cell r="AS255" t="str">
            <v>信</v>
          </cell>
          <cell r="AT255" t="str">
            <v>信</v>
          </cell>
          <cell r="AU255" t="str">
            <v>忠</v>
          </cell>
          <cell r="AX255" t="str">
            <v>望</v>
          </cell>
        </row>
        <row r="256">
          <cell r="D256" t="str">
            <v>林芳芝</v>
          </cell>
          <cell r="G256" t="str">
            <v>Lin</v>
          </cell>
          <cell r="H256" t="str">
            <v>Frances</v>
          </cell>
          <cell r="I256" t="str">
            <v>Franceslin100@gmail.com</v>
          </cell>
          <cell r="K256" t="str">
            <v>Y</v>
          </cell>
          <cell r="L256" t="str">
            <v>516-365-8613</v>
          </cell>
          <cell r="N256" t="str">
            <v>516-582-4563</v>
          </cell>
          <cell r="P256" t="str">
            <v>Manhasset</v>
          </cell>
          <cell r="Q256" t="str">
            <v>NY</v>
          </cell>
          <cell r="S256" t="str">
            <v>USA</v>
          </cell>
          <cell r="T256" t="str">
            <v>ftlinwu@aol.com</v>
          </cell>
          <cell r="U256">
            <v>69</v>
          </cell>
          <cell r="V256" t="str">
            <v>西門</v>
          </cell>
          <cell r="W256" t="str">
            <v>NA</v>
          </cell>
          <cell r="Y256">
            <v>72</v>
          </cell>
          <cell r="Z256" t="str">
            <v>復興</v>
          </cell>
          <cell r="AA256" t="str">
            <v>愛</v>
          </cell>
          <cell r="AB256">
            <v>2350</v>
          </cell>
          <cell r="AC256">
            <v>75</v>
          </cell>
          <cell r="AD256" t="str">
            <v>中山</v>
          </cell>
          <cell r="AE256" t="str">
            <v>慧</v>
          </cell>
          <cell r="AF256">
            <v>2047</v>
          </cell>
          <cell r="AG256">
            <v>79</v>
          </cell>
          <cell r="AH256" t="str">
            <v>政大</v>
          </cell>
          <cell r="AI256" t="str">
            <v>公行</v>
          </cell>
          <cell r="AJ256">
            <v>642629</v>
          </cell>
          <cell r="AK256" t="str">
            <v>吳智春; 吳如堯（子）前、林怡萱（姪女） 家犬：Coco</v>
          </cell>
          <cell r="AL256" t="str">
            <v>林</v>
          </cell>
          <cell r="AO256" t="str">
            <v>R</v>
          </cell>
          <cell r="AV256" t="str">
            <v>愛</v>
          </cell>
          <cell r="AW256" t="str">
            <v>愛</v>
          </cell>
          <cell r="AX256" t="str">
            <v>愛</v>
          </cell>
          <cell r="AY256" t="str">
            <v>Line</v>
          </cell>
        </row>
        <row r="257">
          <cell r="D257" t="str">
            <v>林美娜</v>
          </cell>
          <cell r="J257" t="str">
            <v>NO</v>
          </cell>
          <cell r="K257" t="str">
            <v>Y</v>
          </cell>
          <cell r="L257" t="str">
            <v>02-2553-6606</v>
          </cell>
          <cell r="Q257" t="str">
            <v>CA</v>
          </cell>
          <cell r="S257" t="str">
            <v>USA</v>
          </cell>
          <cell r="U257">
            <v>69</v>
          </cell>
          <cell r="V257" t="str">
            <v>永樂</v>
          </cell>
          <cell r="Y257">
            <v>72</v>
          </cell>
          <cell r="Z257" t="str">
            <v>復興</v>
          </cell>
          <cell r="AA257" t="str">
            <v>智</v>
          </cell>
          <cell r="AB257">
            <v>2436</v>
          </cell>
          <cell r="AC257">
            <v>75</v>
          </cell>
          <cell r="AD257" t="str">
            <v>中山</v>
          </cell>
          <cell r="AE257" t="str">
            <v>愛</v>
          </cell>
          <cell r="AF257">
            <v>841</v>
          </cell>
          <cell r="AG257">
            <v>79</v>
          </cell>
          <cell r="AL257" t="str">
            <v>林</v>
          </cell>
          <cell r="AV257" t="str">
            <v>智</v>
          </cell>
          <cell r="AW257" t="str">
            <v>智</v>
          </cell>
          <cell r="AX257" t="str">
            <v>智</v>
          </cell>
        </row>
        <row r="258">
          <cell r="D258" t="str">
            <v>林美珠</v>
          </cell>
          <cell r="U258">
            <v>69</v>
          </cell>
          <cell r="V258" t="str">
            <v>復興</v>
          </cell>
          <cell r="W258" t="str">
            <v>信</v>
          </cell>
          <cell r="X258">
            <v>12546</v>
          </cell>
          <cell r="Y258">
            <v>72</v>
          </cell>
          <cell r="Z258" t="str">
            <v>復興</v>
          </cell>
          <cell r="AA258" t="str">
            <v>智</v>
          </cell>
          <cell r="AB258">
            <v>2428</v>
          </cell>
          <cell r="AC258">
            <v>75</v>
          </cell>
          <cell r="AG258">
            <v>79</v>
          </cell>
          <cell r="AL258" t="str">
            <v>林</v>
          </cell>
          <cell r="AU258" t="str">
            <v>信</v>
          </cell>
          <cell r="AV258" t="str">
            <v>智</v>
          </cell>
          <cell r="AW258" t="str">
            <v>智</v>
          </cell>
          <cell r="AX258" t="str">
            <v>智</v>
          </cell>
        </row>
        <row r="259">
          <cell r="D259" t="str">
            <v>林恩澄</v>
          </cell>
          <cell r="G259" t="str">
            <v>Lin</v>
          </cell>
          <cell r="H259" t="str">
            <v>Eugenia</v>
          </cell>
          <cell r="I259" t="str">
            <v>elchiu@comcast.net</v>
          </cell>
          <cell r="J259" t="str">
            <v>bad</v>
          </cell>
          <cell r="K259" t="str">
            <v>Y</v>
          </cell>
          <cell r="L259" t="str">
            <v>301-294-7342</v>
          </cell>
          <cell r="P259" t="str">
            <v>Washington DC</v>
          </cell>
          <cell r="Q259" t="str">
            <v>MD</v>
          </cell>
          <cell r="S259" t="str">
            <v>USA</v>
          </cell>
          <cell r="U259">
            <v>69</v>
          </cell>
          <cell r="V259" t="str">
            <v>復興</v>
          </cell>
          <cell r="W259" t="str">
            <v>仁</v>
          </cell>
          <cell r="X259">
            <v>12301</v>
          </cell>
          <cell r="Y259">
            <v>72</v>
          </cell>
          <cell r="AC259">
            <v>75</v>
          </cell>
          <cell r="AG259">
            <v>79</v>
          </cell>
          <cell r="AL259" t="str">
            <v>林</v>
          </cell>
          <cell r="AU259" t="str">
            <v>仁</v>
          </cell>
        </row>
        <row r="260">
          <cell r="D260" t="str">
            <v>林素芳</v>
          </cell>
          <cell r="G260" t="str">
            <v>Lin</v>
          </cell>
          <cell r="H260" t="str">
            <v>Sufang</v>
          </cell>
          <cell r="I260" t="str">
            <v>sflin_tw@cox.net</v>
          </cell>
          <cell r="K260" t="str">
            <v>Y</v>
          </cell>
          <cell r="L260" t="str">
            <v>02-2332-5270</v>
          </cell>
          <cell r="N260" t="str">
            <v>0932194678</v>
          </cell>
          <cell r="P260" t="str">
            <v>台北市</v>
          </cell>
          <cell r="S260" t="str">
            <v>ROC</v>
          </cell>
          <cell r="T260" t="str">
            <v>sufang@ms11.hinet.net</v>
          </cell>
          <cell r="U260">
            <v>69</v>
          </cell>
          <cell r="V260" t="str">
            <v>永樂</v>
          </cell>
          <cell r="W260">
            <v>18</v>
          </cell>
          <cell r="X260">
            <v>241806</v>
          </cell>
          <cell r="Y260">
            <v>72</v>
          </cell>
          <cell r="Z260" t="str">
            <v>復興</v>
          </cell>
          <cell r="AA260" t="str">
            <v>愛</v>
          </cell>
          <cell r="AB260">
            <v>2304</v>
          </cell>
          <cell r="AC260">
            <v>75</v>
          </cell>
          <cell r="AD260" t="str">
            <v>北一女</v>
          </cell>
          <cell r="AE260" t="str">
            <v>讓</v>
          </cell>
          <cell r="AF260">
            <v>1735</v>
          </cell>
          <cell r="AG260">
            <v>79</v>
          </cell>
          <cell r="AH260" t="str">
            <v>東海</v>
          </cell>
          <cell r="AI260" t="str">
            <v>國貿</v>
          </cell>
          <cell r="AL260" t="str">
            <v>林</v>
          </cell>
          <cell r="AV260" t="str">
            <v>愛</v>
          </cell>
          <cell r="AW260" t="str">
            <v>愛</v>
          </cell>
          <cell r="AX260" t="str">
            <v>愛</v>
          </cell>
        </row>
        <row r="261">
          <cell r="D261" t="str">
            <v>林啟文</v>
          </cell>
          <cell r="G261" t="str">
            <v>Lin</v>
          </cell>
          <cell r="H261" t="str">
            <v>Peter</v>
          </cell>
          <cell r="I261" t="str">
            <v>chiwnlin@gmail.com</v>
          </cell>
          <cell r="K261" t="str">
            <v>Y</v>
          </cell>
          <cell r="N261" t="str">
            <v>0953876772</v>
          </cell>
          <cell r="P261" t="str">
            <v>台北市</v>
          </cell>
          <cell r="S261" t="str">
            <v>ROC</v>
          </cell>
          <cell r="U261">
            <v>69</v>
          </cell>
          <cell r="V261" t="str">
            <v>復興</v>
          </cell>
          <cell r="W261" t="str">
            <v>忠</v>
          </cell>
          <cell r="X261">
            <v>12131</v>
          </cell>
          <cell r="Y261">
            <v>72</v>
          </cell>
          <cell r="Z261" t="str">
            <v>復興</v>
          </cell>
          <cell r="AA261" t="str">
            <v>勇</v>
          </cell>
          <cell r="AB261">
            <v>2648</v>
          </cell>
          <cell r="AC261">
            <v>75</v>
          </cell>
          <cell r="AG261">
            <v>79</v>
          </cell>
          <cell r="AL261" t="str">
            <v>林</v>
          </cell>
          <cell r="AS261" t="str">
            <v>仁</v>
          </cell>
          <cell r="AT261" t="str">
            <v>仁</v>
          </cell>
          <cell r="AU261" t="str">
            <v>忠</v>
          </cell>
          <cell r="AX261" t="str">
            <v>勇</v>
          </cell>
        </row>
        <row r="262">
          <cell r="D262" t="str">
            <v>林麗蓮</v>
          </cell>
          <cell r="G262" t="str">
            <v>Lam</v>
          </cell>
          <cell r="H262" t="str">
            <v>Gloria Li-Lien </v>
          </cell>
          <cell r="I262" t="str">
            <v>Vivaldi.borntorun@gmail.com</v>
          </cell>
          <cell r="K262" t="str">
            <v>Y</v>
          </cell>
          <cell r="L262" t="str">
            <v>02-2771-4124</v>
          </cell>
          <cell r="N262" t="str">
            <v>213-800-5958; 323-533-7466; 323-379-6782</v>
          </cell>
          <cell r="O262" t="str">
            <v>11622 Valley Spring Lane Unit 8</v>
          </cell>
          <cell r="P262" t="str">
            <v>Studios City</v>
          </cell>
          <cell r="Q262" t="str">
            <v>CA</v>
          </cell>
          <cell r="R262" t="str">
            <v>91604-5311</v>
          </cell>
          <cell r="S262" t="str">
            <v>USA</v>
          </cell>
          <cell r="T262" t="str">
            <v>Gloria_Lam@RPSins.com; glorialam@yahoo.com</v>
          </cell>
          <cell r="U262">
            <v>69</v>
          </cell>
          <cell r="V262" t="str">
            <v>復興</v>
          </cell>
          <cell r="W262" t="str">
            <v>孝</v>
          </cell>
          <cell r="X262">
            <v>12213</v>
          </cell>
          <cell r="Y262">
            <v>72</v>
          </cell>
          <cell r="Z262" t="str">
            <v>再興</v>
          </cell>
          <cell r="AA262" t="str">
            <v>仁</v>
          </cell>
          <cell r="AB262">
            <v>8315</v>
          </cell>
          <cell r="AC262">
            <v>75</v>
          </cell>
          <cell r="AD262" t="str">
            <v>北一女</v>
          </cell>
          <cell r="AE262" t="str">
            <v>射</v>
          </cell>
          <cell r="AF262">
            <v>2016</v>
          </cell>
          <cell r="AG262">
            <v>79</v>
          </cell>
          <cell r="AH262" t="str">
            <v>台大</v>
          </cell>
          <cell r="AI262" t="str">
            <v>外文</v>
          </cell>
          <cell r="AJ262">
            <v>641243</v>
          </cell>
          <cell r="AK262" t="str">
            <v>Area Vice President RPS Orange</v>
          </cell>
          <cell r="AL262" t="str">
            <v>林</v>
          </cell>
          <cell r="AN262" t="str">
            <v>南加</v>
          </cell>
          <cell r="AS262" t="str">
            <v>忠</v>
          </cell>
          <cell r="AT262" t="str">
            <v>忠</v>
          </cell>
          <cell r="AU262" t="str">
            <v>孝</v>
          </cell>
        </row>
        <row r="263">
          <cell r="D263" t="str">
            <v>金　喬</v>
          </cell>
          <cell r="G263" t="str">
            <v>King</v>
          </cell>
          <cell r="H263" t="str">
            <v>Henry</v>
          </cell>
          <cell r="K263" t="str">
            <v>Y</v>
          </cell>
          <cell r="L263" t="str">
            <v>金喬的弟弟叫金卓</v>
          </cell>
          <cell r="M263" t="str">
            <v>8621-6416-8381</v>
          </cell>
          <cell r="N263" t="str">
            <v>86-13901893175 (x)</v>
          </cell>
          <cell r="P263" t="str">
            <v>上海市</v>
          </cell>
          <cell r="S263" t="str">
            <v>PRC</v>
          </cell>
          <cell r="T263" t="str">
            <v>henrykingsh@yahoo.com.tw(x)</v>
          </cell>
          <cell r="U263">
            <v>69</v>
          </cell>
          <cell r="V263" t="str">
            <v>復興</v>
          </cell>
          <cell r="W263" t="str">
            <v>義</v>
          </cell>
          <cell r="X263">
            <v>12604</v>
          </cell>
          <cell r="Y263">
            <v>73</v>
          </cell>
          <cell r="Z263" t="str">
            <v>復興</v>
          </cell>
          <cell r="AA263" t="str">
            <v>勇</v>
          </cell>
          <cell r="AB263">
            <v>3636</v>
          </cell>
          <cell r="AC263">
            <v>76</v>
          </cell>
          <cell r="AG263">
            <v>80</v>
          </cell>
          <cell r="AL263" t="str">
            <v>金</v>
          </cell>
          <cell r="AS263" t="str">
            <v>愛</v>
          </cell>
          <cell r="AT263" t="str">
            <v>愛</v>
          </cell>
          <cell r="AU263" t="str">
            <v>義</v>
          </cell>
          <cell r="AX263" t="str">
            <v>勇</v>
          </cell>
        </row>
        <row r="264">
          <cell r="D264" t="str">
            <v>金柏彥</v>
          </cell>
          <cell r="G264" t="str">
            <v>King</v>
          </cell>
          <cell r="K264" t="str">
            <v>D</v>
          </cell>
          <cell r="N264" t="str">
            <v>86-13587696580</v>
          </cell>
          <cell r="P264" t="str">
            <v>Vancouver</v>
          </cell>
          <cell r="S264" t="str">
            <v>Canada</v>
          </cell>
          <cell r="T264" t="str">
            <v>太太 fannietsai@hotmail.com</v>
          </cell>
          <cell r="U264">
            <v>68</v>
          </cell>
          <cell r="V264" t="str">
            <v>復興</v>
          </cell>
          <cell r="W264" t="str">
            <v>仁</v>
          </cell>
          <cell r="X264">
            <v>11325</v>
          </cell>
          <cell r="Y264">
            <v>72</v>
          </cell>
          <cell r="Z264" t="str">
            <v>復興</v>
          </cell>
          <cell r="AA264" t="str">
            <v>勇</v>
          </cell>
          <cell r="AB264">
            <v>2601</v>
          </cell>
          <cell r="AC264">
            <v>74</v>
          </cell>
          <cell r="AG264">
            <v>79</v>
          </cell>
          <cell r="AK264" t="str">
            <v>2008年8月份在印度出差時發生車禍往生</v>
          </cell>
          <cell r="AL264" t="str">
            <v>金</v>
          </cell>
          <cell r="AM264" t="str">
            <v>歿</v>
          </cell>
          <cell r="AX264" t="str">
            <v>勇</v>
          </cell>
        </row>
        <row r="265">
          <cell r="D265" t="str">
            <v>侯天毅</v>
          </cell>
          <cell r="G265" t="str">
            <v>Ho</v>
          </cell>
          <cell r="H265" t="str">
            <v>Tony</v>
          </cell>
          <cell r="I265" t="str">
            <v>tonyho1@yahoo.com</v>
          </cell>
          <cell r="K265" t="str">
            <v>Y</v>
          </cell>
          <cell r="L265" t="str">
            <v>650-348-2625</v>
          </cell>
          <cell r="M265" t="str">
            <v>408-400-1255</v>
          </cell>
          <cell r="N265" t="str">
            <v>408-497-6666</v>
          </cell>
          <cell r="P265" t="str">
            <v>Burlingame</v>
          </cell>
          <cell r="Q265" t="str">
            <v>CA</v>
          </cell>
          <cell r="S265" t="str">
            <v>USA</v>
          </cell>
          <cell r="T265" t="str">
            <v>tyho57@hotmail.com valid after 11/04</v>
          </cell>
          <cell r="U265">
            <v>69</v>
          </cell>
          <cell r="V265" t="str">
            <v>復興</v>
          </cell>
          <cell r="W265" t="str">
            <v>信</v>
          </cell>
          <cell r="X265">
            <v>12507</v>
          </cell>
          <cell r="Y265">
            <v>72</v>
          </cell>
          <cell r="AC265">
            <v>75</v>
          </cell>
          <cell r="AG265">
            <v>79</v>
          </cell>
          <cell r="AK265" t="str">
            <v>李彩虹</v>
          </cell>
          <cell r="AL265" t="str">
            <v>侯</v>
          </cell>
          <cell r="AN265" t="str">
            <v>北加</v>
          </cell>
          <cell r="AP265" t="str">
            <v>R</v>
          </cell>
          <cell r="AS265" t="str">
            <v>忠</v>
          </cell>
          <cell r="AT265" t="str">
            <v>忠</v>
          </cell>
          <cell r="AU265" t="str">
            <v>信</v>
          </cell>
        </row>
        <row r="266">
          <cell r="D266" t="str">
            <v>俞　斐</v>
          </cell>
          <cell r="G266" t="str">
            <v>Yu</v>
          </cell>
          <cell r="H266" t="str">
            <v>Philip</v>
          </cell>
          <cell r="K266" t="str">
            <v>D</v>
          </cell>
          <cell r="L266" t="str">
            <v>yufeiphilip@yahoo.com</v>
          </cell>
          <cell r="M266" t="str">
            <v>8621-6451-5322</v>
          </cell>
          <cell r="N266" t="str">
            <v>86-13816504968</v>
          </cell>
          <cell r="P266" t="str">
            <v>上海</v>
          </cell>
          <cell r="S266" t="str">
            <v>PRC</v>
          </cell>
          <cell r="U266">
            <v>69</v>
          </cell>
          <cell r="V266" t="str">
            <v>復興</v>
          </cell>
          <cell r="W266" t="str">
            <v>忠</v>
          </cell>
          <cell r="X266">
            <v>12115</v>
          </cell>
          <cell r="Y266">
            <v>72</v>
          </cell>
          <cell r="AC266">
            <v>75</v>
          </cell>
          <cell r="AG266">
            <v>79</v>
          </cell>
          <cell r="AK266" t="str">
            <v>2019年1月6日往生</v>
          </cell>
          <cell r="AL266" t="str">
            <v>俞</v>
          </cell>
          <cell r="AM266" t="str">
            <v>歿</v>
          </cell>
          <cell r="AP266" t="str">
            <v>R</v>
          </cell>
          <cell r="AS266" t="str">
            <v>愛</v>
          </cell>
          <cell r="AT266" t="str">
            <v>愛</v>
          </cell>
          <cell r="AU266" t="str">
            <v>忠</v>
          </cell>
        </row>
        <row r="267">
          <cell r="D267" t="str">
            <v>俞佩珍</v>
          </cell>
          <cell r="K267" t="str">
            <v>D</v>
          </cell>
          <cell r="Q267" t="str">
            <v>CA</v>
          </cell>
          <cell r="S267" t="str">
            <v>USA</v>
          </cell>
          <cell r="U267">
            <v>69</v>
          </cell>
          <cell r="V267" t="str">
            <v>復興</v>
          </cell>
          <cell r="W267" t="str">
            <v>愛</v>
          </cell>
          <cell r="X267">
            <v>12446</v>
          </cell>
          <cell r="Y267">
            <v>72</v>
          </cell>
          <cell r="Z267" t="str">
            <v>復興</v>
          </cell>
          <cell r="AA267" t="str">
            <v>愛</v>
          </cell>
          <cell r="AB267">
            <v>2346</v>
          </cell>
          <cell r="AC267">
            <v>75</v>
          </cell>
          <cell r="AD267" t="str">
            <v>北一女</v>
          </cell>
          <cell r="AE267" t="str">
            <v>誠</v>
          </cell>
          <cell r="AF267">
            <v>1036</v>
          </cell>
          <cell r="AG267">
            <v>79</v>
          </cell>
          <cell r="AH267" t="str">
            <v>北醫</v>
          </cell>
          <cell r="AI267" t="str">
            <v>牙醫</v>
          </cell>
          <cell r="AJ267">
            <v>0</v>
          </cell>
          <cell r="AK267" t="str">
            <v>2014年4月癌症在溫哥華過世</v>
          </cell>
          <cell r="AL267" t="str">
            <v>俞</v>
          </cell>
          <cell r="AM267" t="str">
            <v>歿</v>
          </cell>
          <cell r="AN267" t="str">
            <v>北加</v>
          </cell>
          <cell r="AS267" t="str">
            <v>愛？</v>
          </cell>
          <cell r="AT267" t="str">
            <v>愛</v>
          </cell>
          <cell r="AU267" t="str">
            <v>愛</v>
          </cell>
          <cell r="AV267" t="str">
            <v>愛</v>
          </cell>
          <cell r="AW267" t="str">
            <v>愛</v>
          </cell>
          <cell r="AX267" t="str">
            <v>愛</v>
          </cell>
        </row>
        <row r="268">
          <cell r="D268" t="str">
            <v>咸靜玲</v>
          </cell>
          <cell r="G268" t="str">
            <v>Tang</v>
          </cell>
          <cell r="H268" t="str">
            <v>Amy</v>
          </cell>
          <cell r="I268" t="str">
            <v>atang@semprautilities.com</v>
          </cell>
          <cell r="K268" t="str">
            <v>Y</v>
          </cell>
          <cell r="L268" t="str">
            <v>818-363-2788</v>
          </cell>
          <cell r="M268" t="str">
            <v>213-244-4822</v>
          </cell>
          <cell r="N268" t="str">
            <v>213-364-1481</v>
          </cell>
          <cell r="P268" t="str">
            <v>Northridge</v>
          </cell>
          <cell r="Q268" t="str">
            <v>CA</v>
          </cell>
          <cell r="S268" t="str">
            <v>USA</v>
          </cell>
          <cell r="U268">
            <v>69</v>
          </cell>
          <cell r="V268" t="str">
            <v>復興</v>
          </cell>
          <cell r="W268" t="str">
            <v>愛</v>
          </cell>
          <cell r="X268">
            <v>12453</v>
          </cell>
          <cell r="Y268">
            <v>72</v>
          </cell>
          <cell r="Z268" t="str">
            <v>復興</v>
          </cell>
          <cell r="AA268" t="str">
            <v>愛</v>
          </cell>
          <cell r="AB268">
            <v>2327</v>
          </cell>
          <cell r="AC268">
            <v>75</v>
          </cell>
          <cell r="AD268" t="str">
            <v>景美</v>
          </cell>
          <cell r="AE268" t="str">
            <v>智</v>
          </cell>
          <cell r="AF268">
            <v>1526</v>
          </cell>
          <cell r="AG268">
            <v>79</v>
          </cell>
          <cell r="AH268" t="str">
            <v>東吳</v>
          </cell>
          <cell r="AI268" t="str">
            <v>政治</v>
          </cell>
          <cell r="AL268" t="str">
            <v>咸</v>
          </cell>
          <cell r="AN268" t="str">
            <v>南加</v>
          </cell>
          <cell r="AO268" t="str">
            <v>R</v>
          </cell>
          <cell r="AP268" t="str">
            <v>R</v>
          </cell>
          <cell r="AS268" t="str">
            <v>信</v>
          </cell>
          <cell r="AT268" t="str">
            <v>信</v>
          </cell>
          <cell r="AU268" t="str">
            <v>愛</v>
          </cell>
          <cell r="AV268" t="str">
            <v>愛</v>
          </cell>
          <cell r="AW268" t="str">
            <v>愛</v>
          </cell>
          <cell r="AX268" t="str">
            <v>愛</v>
          </cell>
          <cell r="AY268" t="str">
            <v>Line</v>
          </cell>
        </row>
        <row r="269">
          <cell r="D269" t="str">
            <v>姚偉明</v>
          </cell>
          <cell r="J269" t="str">
            <v>bad</v>
          </cell>
          <cell r="K269" t="str">
            <v>Y</v>
          </cell>
          <cell r="M269" t="str">
            <v>02-2578-2376</v>
          </cell>
          <cell r="N269" t="str">
            <v>0910000280</v>
          </cell>
          <cell r="P269" t="str">
            <v>台北市</v>
          </cell>
          <cell r="S269" t="str">
            <v>ROC</v>
          </cell>
          <cell r="T269" t="str">
            <v>yalex888@ms65.hinet.net(x)</v>
          </cell>
          <cell r="U269">
            <v>68</v>
          </cell>
          <cell r="V269" t="str">
            <v>新民</v>
          </cell>
          <cell r="W269" t="str">
            <v>孝</v>
          </cell>
          <cell r="X269">
            <v>7204</v>
          </cell>
          <cell r="Y269">
            <v>72</v>
          </cell>
          <cell r="Z269" t="str">
            <v>復興</v>
          </cell>
          <cell r="AA269" t="str">
            <v>仁</v>
          </cell>
          <cell r="AB269">
            <v>2541</v>
          </cell>
          <cell r="AC269">
            <v>75</v>
          </cell>
          <cell r="AD269" t="str">
            <v>附中夜,徐匯</v>
          </cell>
          <cell r="AG269">
            <v>79</v>
          </cell>
          <cell r="AL269" t="str">
            <v>姚</v>
          </cell>
          <cell r="AX269" t="str">
            <v>仁</v>
          </cell>
        </row>
        <row r="270">
          <cell r="D270" t="str">
            <v>姚逸平</v>
          </cell>
          <cell r="G270" t="str">
            <v>Yao</v>
          </cell>
          <cell r="H270" t="str">
            <v>Ted Yi-Ping</v>
          </cell>
          <cell r="I270" t="str">
            <v>ted1668@yahoo.com</v>
          </cell>
          <cell r="K270" t="str">
            <v>Y</v>
          </cell>
          <cell r="L270" t="str">
            <v>281-565-1668</v>
          </cell>
          <cell r="M270" t="str">
            <v>361-987-7361</v>
          </cell>
          <cell r="N270" t="str">
            <v>832-868-2122</v>
          </cell>
          <cell r="O270" t="str">
            <v>610 Cannon lane  </v>
          </cell>
          <cell r="P270" t="str">
            <v>Sugar Land</v>
          </cell>
          <cell r="Q270" t="str">
            <v>TX </v>
          </cell>
          <cell r="R270">
            <v>77479</v>
          </cell>
          <cell r="S270" t="str">
            <v>USA</v>
          </cell>
          <cell r="T270" t="str">
            <v>tedyao@yahoo.com; tedyao@ftpc.fpcusa.com</v>
          </cell>
          <cell r="U270">
            <v>68</v>
          </cell>
          <cell r="V270" t="str">
            <v>復興</v>
          </cell>
          <cell r="W270" t="str">
            <v>仁</v>
          </cell>
          <cell r="X270">
            <v>11323</v>
          </cell>
          <cell r="Y270">
            <v>72</v>
          </cell>
          <cell r="Z270" t="str">
            <v>復興</v>
          </cell>
          <cell r="AA270" t="str">
            <v>勇</v>
          </cell>
          <cell r="AB270">
            <v>2610</v>
          </cell>
          <cell r="AC270">
            <v>75</v>
          </cell>
          <cell r="AD270" t="str">
            <v>台北工專</v>
          </cell>
          <cell r="AE270" t="str">
            <v>NA</v>
          </cell>
          <cell r="AG270">
            <v>79</v>
          </cell>
          <cell r="AJ270">
            <v>0</v>
          </cell>
          <cell r="AL270" t="str">
            <v>姚</v>
          </cell>
          <cell r="AX270" t="str">
            <v>勇</v>
          </cell>
        </row>
        <row r="271">
          <cell r="D271" t="str">
            <v>施玉茹</v>
          </cell>
          <cell r="G271" t="str">
            <v>Shih</v>
          </cell>
          <cell r="H271" t="str">
            <v>Jennet</v>
          </cell>
          <cell r="I271" t="str">
            <v>jshih300@charter.net</v>
          </cell>
          <cell r="K271" t="str">
            <v>Y</v>
          </cell>
          <cell r="L271" t="str">
            <v>626-300-9019</v>
          </cell>
          <cell r="P271" t="str">
            <v>Monterey Park</v>
          </cell>
          <cell r="Q271" t="str">
            <v>CA</v>
          </cell>
          <cell r="S271" t="str">
            <v>USA</v>
          </cell>
          <cell r="U271">
            <v>69</v>
          </cell>
          <cell r="Y271">
            <v>72</v>
          </cell>
          <cell r="Z271" t="str">
            <v>復興</v>
          </cell>
          <cell r="AA271" t="str">
            <v>愛</v>
          </cell>
          <cell r="AB271">
            <v>2337</v>
          </cell>
          <cell r="AC271">
            <v>75</v>
          </cell>
          <cell r="AD271" t="str">
            <v>北一女</v>
          </cell>
          <cell r="AE271" t="str">
            <v>信</v>
          </cell>
          <cell r="AF271">
            <v>523</v>
          </cell>
          <cell r="AG271">
            <v>79</v>
          </cell>
          <cell r="AL271" t="str">
            <v>施</v>
          </cell>
          <cell r="AN271" t="str">
            <v>南加</v>
          </cell>
          <cell r="AV271" t="str">
            <v>愛</v>
          </cell>
          <cell r="AW271" t="str">
            <v>愛</v>
          </cell>
          <cell r="AX271" t="str">
            <v>愛</v>
          </cell>
        </row>
        <row r="272">
          <cell r="D272" t="str">
            <v>施禹平</v>
          </cell>
          <cell r="K272" t="str">
            <v>D</v>
          </cell>
          <cell r="N272" t="str">
            <v>0910010239施禹平太太潘琄琄 pan480531@yahoo.com.tw</v>
          </cell>
          <cell r="O272" t="str">
            <v>http://tw.myblog.yahoo.com/cch0919645512/photo?pid=37&amp;prev=36</v>
          </cell>
          <cell r="P272" t="str">
            <v>台北市</v>
          </cell>
          <cell r="S272" t="str">
            <v>ROC</v>
          </cell>
          <cell r="T272" t="str">
            <v>pan480531@yahoo.com.tw (太太)</v>
          </cell>
          <cell r="U272">
            <v>69</v>
          </cell>
          <cell r="V272" t="str">
            <v>復興</v>
          </cell>
          <cell r="W272" t="str">
            <v>仁</v>
          </cell>
          <cell r="X272">
            <v>12334</v>
          </cell>
          <cell r="Y272">
            <v>72</v>
          </cell>
          <cell r="Z272" t="str">
            <v>復興</v>
          </cell>
          <cell r="AA272" t="str">
            <v>望</v>
          </cell>
          <cell r="AB272">
            <v>2202</v>
          </cell>
          <cell r="AC272">
            <v>76</v>
          </cell>
          <cell r="AD272" t="str">
            <v>建中</v>
          </cell>
          <cell r="AE272">
            <v>3</v>
          </cell>
          <cell r="AF272">
            <v>311</v>
          </cell>
          <cell r="AG272">
            <v>80</v>
          </cell>
          <cell r="AK272" t="str">
            <v>潘琄琄; 2005, 10 passed away.</v>
          </cell>
          <cell r="AL272" t="str">
            <v>施</v>
          </cell>
          <cell r="AM272" t="str">
            <v>歿</v>
          </cell>
          <cell r="AS272" t="str">
            <v>信</v>
          </cell>
          <cell r="AT272" t="str">
            <v>信</v>
          </cell>
          <cell r="AU272" t="str">
            <v>仁</v>
          </cell>
          <cell r="AX272" t="str">
            <v>望</v>
          </cell>
        </row>
        <row r="273">
          <cell r="D273" t="str">
            <v>施程京</v>
          </cell>
          <cell r="K273" t="str">
            <v>D</v>
          </cell>
          <cell r="L273" t="str">
            <v>03-572-4338</v>
          </cell>
          <cell r="N273" t="str">
            <v>0915086289</v>
          </cell>
          <cell r="P273" t="str">
            <v>新竹</v>
          </cell>
          <cell r="S273" t="str">
            <v>ROC</v>
          </cell>
          <cell r="T273" t="str">
            <v>yo.yo412@msa.hinet.net</v>
          </cell>
          <cell r="U273">
            <v>69</v>
          </cell>
          <cell r="V273" t="str">
            <v>長安</v>
          </cell>
          <cell r="Y273">
            <v>72</v>
          </cell>
          <cell r="Z273" t="str">
            <v>復興</v>
          </cell>
          <cell r="AA273" t="str">
            <v>智</v>
          </cell>
          <cell r="AB273">
            <v>2405</v>
          </cell>
          <cell r="AC273">
            <v>75</v>
          </cell>
          <cell r="AD273" t="str">
            <v>北一女</v>
          </cell>
          <cell r="AE273" t="str">
            <v>公</v>
          </cell>
          <cell r="AF273">
            <v>923</v>
          </cell>
          <cell r="AG273">
            <v>79</v>
          </cell>
          <cell r="AH273" t="str">
            <v>輔大</v>
          </cell>
          <cell r="AI273" t="str">
            <v>應數</v>
          </cell>
          <cell r="AK273" t="str">
            <v>5月24日因肺腺癌過世</v>
          </cell>
          <cell r="AL273" t="str">
            <v>施</v>
          </cell>
          <cell r="AM273" t="str">
            <v>v</v>
          </cell>
          <cell r="AQ273">
            <v>1</v>
          </cell>
          <cell r="AV273" t="str">
            <v>智</v>
          </cell>
          <cell r="AW273" t="str">
            <v>智</v>
          </cell>
          <cell r="AX273" t="str">
            <v>智</v>
          </cell>
          <cell r="AY273" t="str">
            <v>Line</v>
          </cell>
        </row>
        <row r="274">
          <cell r="D274" t="str">
            <v>施雅庭(施翠英)</v>
          </cell>
          <cell r="G274" t="str">
            <v>Shih</v>
          </cell>
          <cell r="H274" t="str">
            <v>Tracy</v>
          </cell>
          <cell r="I274" t="str">
            <v>shih.tracy@gmail.com </v>
          </cell>
          <cell r="K274" t="str">
            <v>Y</v>
          </cell>
          <cell r="L274" t="str">
            <v>02-2755-1480</v>
          </cell>
          <cell r="P274" t="str">
            <v>台北市</v>
          </cell>
          <cell r="S274" t="str">
            <v>ROC</v>
          </cell>
          <cell r="T274" t="str">
            <v>tracy@sabic.com.tw(x)</v>
          </cell>
          <cell r="U274">
            <v>69</v>
          </cell>
          <cell r="Y274">
            <v>72</v>
          </cell>
          <cell r="Z274" t="str">
            <v>復興</v>
          </cell>
          <cell r="AA274" t="str">
            <v>智</v>
          </cell>
          <cell r="AB274">
            <v>2443</v>
          </cell>
          <cell r="AC274">
            <v>75</v>
          </cell>
          <cell r="AD274" t="str">
            <v>景美</v>
          </cell>
          <cell r="AE274" t="str">
            <v>良</v>
          </cell>
          <cell r="AF274">
            <v>1001</v>
          </cell>
          <cell r="AG274">
            <v>79</v>
          </cell>
          <cell r="AL274" t="str">
            <v>施</v>
          </cell>
          <cell r="AV274" t="str">
            <v>智</v>
          </cell>
          <cell r="AW274" t="str">
            <v>智</v>
          </cell>
          <cell r="AX274" t="str">
            <v>智</v>
          </cell>
          <cell r="AY274" t="str">
            <v>Line</v>
          </cell>
        </row>
        <row r="275">
          <cell r="D275" t="str">
            <v>胡佩秋</v>
          </cell>
          <cell r="G275" t="str">
            <v>Hu</v>
          </cell>
          <cell r="H275" t="str">
            <v>Peichiou</v>
          </cell>
          <cell r="I275" t="str">
            <v>peichiou25@yahoo.com</v>
          </cell>
          <cell r="K275" t="str">
            <v>Y</v>
          </cell>
          <cell r="L275" t="str">
            <v>問雲珩</v>
          </cell>
          <cell r="Q275" t="str">
            <v>CA</v>
          </cell>
          <cell r="S275" t="str">
            <v>ROC</v>
          </cell>
          <cell r="U275">
            <v>69</v>
          </cell>
          <cell r="V275" t="str">
            <v>復興</v>
          </cell>
          <cell r="W275" t="str">
            <v>愛</v>
          </cell>
          <cell r="X275">
            <v>12445</v>
          </cell>
          <cell r="Y275">
            <v>72</v>
          </cell>
          <cell r="Z275" t="str">
            <v>復興</v>
          </cell>
          <cell r="AA275" t="str">
            <v>智</v>
          </cell>
          <cell r="AB275">
            <v>2435</v>
          </cell>
          <cell r="AC275">
            <v>75</v>
          </cell>
          <cell r="AD275" t="str">
            <v>衛理</v>
          </cell>
          <cell r="AG275">
            <v>81</v>
          </cell>
          <cell r="AH275" t="str">
            <v>淡江夜</v>
          </cell>
          <cell r="AI275" t="str">
            <v>法文</v>
          </cell>
          <cell r="AL275" t="str">
            <v>胡</v>
          </cell>
          <cell r="AU275" t="str">
            <v>愛</v>
          </cell>
          <cell r="AV275" t="str">
            <v>智</v>
          </cell>
          <cell r="AW275" t="str">
            <v>智</v>
          </cell>
          <cell r="AX275" t="str">
            <v>智</v>
          </cell>
        </row>
        <row r="276">
          <cell r="D276" t="str">
            <v>胡定一</v>
          </cell>
          <cell r="U276">
            <v>69</v>
          </cell>
          <cell r="V276" t="str">
            <v>復興</v>
          </cell>
          <cell r="W276" t="str">
            <v>義</v>
          </cell>
          <cell r="X276">
            <v>12613</v>
          </cell>
          <cell r="Y276">
            <v>72</v>
          </cell>
          <cell r="AC276">
            <v>75</v>
          </cell>
          <cell r="AG276">
            <v>79</v>
          </cell>
          <cell r="AL276" t="str">
            <v>胡</v>
          </cell>
          <cell r="AS276" t="str">
            <v>仁</v>
          </cell>
          <cell r="AT276" t="str">
            <v>仁</v>
          </cell>
          <cell r="AU276" t="str">
            <v>義</v>
          </cell>
        </row>
        <row r="277">
          <cell r="D277" t="str">
            <v>胡家林</v>
          </cell>
          <cell r="G277" t="str">
            <v>Hu</v>
          </cell>
          <cell r="H277" t="str">
            <v>Jia-Lin</v>
          </cell>
          <cell r="J277" t="str">
            <v>瘦</v>
          </cell>
          <cell r="K277" t="str">
            <v>Y</v>
          </cell>
          <cell r="O277" t="str">
            <v>614 Dunbar Dr.</v>
          </cell>
          <cell r="P277" t="str">
            <v>Victoria</v>
          </cell>
          <cell r="Q277" t="str">
            <v>TX </v>
          </cell>
          <cell r="S277" t="str">
            <v>USA</v>
          </cell>
          <cell r="U277">
            <v>69</v>
          </cell>
          <cell r="V277" t="str">
            <v>復興</v>
          </cell>
          <cell r="W277" t="str">
            <v>仁</v>
          </cell>
          <cell r="X277">
            <v>12311</v>
          </cell>
          <cell r="Y277">
            <v>72</v>
          </cell>
          <cell r="AC277">
            <v>75</v>
          </cell>
          <cell r="AG277">
            <v>79</v>
          </cell>
          <cell r="AL277" t="str">
            <v>胡</v>
          </cell>
          <cell r="AU277" t="str">
            <v>仁</v>
          </cell>
        </row>
        <row r="278">
          <cell r="D278" t="str">
            <v>胡崇智</v>
          </cell>
          <cell r="G278" t="str">
            <v>Hu</v>
          </cell>
          <cell r="H278" t="str">
            <v>Raymond </v>
          </cell>
          <cell r="I278" t="str">
            <v>Rxhu1148@gmail.com</v>
          </cell>
          <cell r="K278" t="str">
            <v>Y</v>
          </cell>
          <cell r="L278" t="str">
            <v>281-265-9387</v>
          </cell>
          <cell r="N278" t="str">
            <v>832-878-1850</v>
          </cell>
          <cell r="O278" t="str">
            <v>4806 Lexington Measdows Ct. </v>
          </cell>
          <cell r="P278" t="str">
            <v>Sugar Land</v>
          </cell>
          <cell r="Q278" t="str">
            <v>TX </v>
          </cell>
          <cell r="R278">
            <v>77479</v>
          </cell>
          <cell r="S278" t="str">
            <v>USA</v>
          </cell>
          <cell r="T278" t="str">
            <v>Raymond.hu@shell.com; rxhu@yahoo.com</v>
          </cell>
          <cell r="U278">
            <v>69</v>
          </cell>
          <cell r="V278" t="str">
            <v>復興</v>
          </cell>
          <cell r="W278" t="str">
            <v>忠</v>
          </cell>
          <cell r="X278">
            <v>12122</v>
          </cell>
          <cell r="Y278">
            <v>72</v>
          </cell>
          <cell r="Z278" t="str">
            <v>大華</v>
          </cell>
          <cell r="AA278" t="str">
            <v>義</v>
          </cell>
          <cell r="AB278">
            <v>8214</v>
          </cell>
          <cell r="AC278">
            <v>75</v>
          </cell>
          <cell r="AD278" t="str">
            <v>建中</v>
          </cell>
          <cell r="AE278">
            <v>15</v>
          </cell>
          <cell r="AF278">
            <v>1506</v>
          </cell>
          <cell r="AG278">
            <v>79</v>
          </cell>
          <cell r="AH278" t="str">
            <v>台大</v>
          </cell>
          <cell r="AI278" t="str">
            <v>化工</v>
          </cell>
          <cell r="AJ278">
            <v>645435</v>
          </cell>
          <cell r="AK278" t="str">
            <v>鄧宸潔(80商學); 胡學恆，胡學永</v>
          </cell>
          <cell r="AL278" t="str">
            <v>胡</v>
          </cell>
          <cell r="AS278" t="str">
            <v>信</v>
          </cell>
          <cell r="AT278" t="str">
            <v>信</v>
          </cell>
          <cell r="AU278" t="str">
            <v>忠</v>
          </cell>
        </row>
        <row r="279">
          <cell r="D279" t="str">
            <v>范銘宏</v>
          </cell>
          <cell r="L279" t="str">
            <v>嘉新資産管理開發股份有限公司工務部日本沖縄専案所長</v>
          </cell>
          <cell r="M279" t="str">
            <v>范銘宏 組長 聯絡電話:29544213-320  新北市政府違章建築拆除大隊拆除三組組長, 范銘宏02-2954-4213 x 801，新北市烏來國小校友有同名同姓</v>
          </cell>
          <cell r="O279" t="str">
            <v>https://8card.net/p/39667756396</v>
          </cell>
          <cell r="U279">
            <v>69</v>
          </cell>
          <cell r="V279" t="str">
            <v>復興</v>
          </cell>
          <cell r="W279" t="str">
            <v>愛</v>
          </cell>
          <cell r="X279">
            <v>12402</v>
          </cell>
          <cell r="Y279">
            <v>72</v>
          </cell>
          <cell r="AC279">
            <v>75</v>
          </cell>
          <cell r="AG279">
            <v>79</v>
          </cell>
          <cell r="AL279" t="str">
            <v>范</v>
          </cell>
          <cell r="AU279" t="str">
            <v>愛</v>
          </cell>
        </row>
        <row r="280">
          <cell r="D280" t="str">
            <v>倪詠文</v>
          </cell>
          <cell r="G280" t="str">
            <v>Liu</v>
          </cell>
          <cell r="H280" t="str">
            <v>Becky Yee</v>
          </cell>
          <cell r="I280" t="str">
            <v>beckyyee56@yahoo.com</v>
          </cell>
          <cell r="K280" t="str">
            <v>Y</v>
          </cell>
          <cell r="L280" t="str">
            <v>408-867-2521; 8621-3412-4102</v>
          </cell>
          <cell r="N280" t="str">
            <v>408-621-4535,86-13818949446</v>
          </cell>
          <cell r="O280" t="str">
            <v>14740 Fortuna Ct. </v>
          </cell>
          <cell r="P280" t="str">
            <v>Saratoga</v>
          </cell>
          <cell r="Q280" t="str">
            <v>CA</v>
          </cell>
          <cell r="R280">
            <v>95070</v>
          </cell>
          <cell r="S280" t="str">
            <v>USA</v>
          </cell>
          <cell r="U280">
            <v>68</v>
          </cell>
          <cell r="V280" t="str">
            <v>復興</v>
          </cell>
          <cell r="W280" t="str">
            <v>孝</v>
          </cell>
          <cell r="X280">
            <v>11211</v>
          </cell>
          <cell r="Y280">
            <v>72</v>
          </cell>
          <cell r="Z280" t="str">
            <v>復興</v>
          </cell>
          <cell r="AA280" t="str">
            <v>愛</v>
          </cell>
          <cell r="AB280">
            <v>2311</v>
          </cell>
          <cell r="AC280">
            <v>75</v>
          </cell>
          <cell r="AD280" t="str">
            <v>北一女</v>
          </cell>
          <cell r="AE280" t="str">
            <v>和</v>
          </cell>
          <cell r="AF280">
            <v>747</v>
          </cell>
          <cell r="AG280">
            <v>79</v>
          </cell>
          <cell r="AH280" t="str">
            <v>政大</v>
          </cell>
          <cell r="AI280" t="str">
            <v>新聞</v>
          </cell>
          <cell r="AL280" t="str">
            <v>倪</v>
          </cell>
          <cell r="AN280" t="str">
            <v>北加</v>
          </cell>
          <cell r="AV280" t="str">
            <v>愛</v>
          </cell>
          <cell r="AW280" t="str">
            <v>愛</v>
          </cell>
          <cell r="AX280" t="str">
            <v>愛</v>
          </cell>
          <cell r="AY280" t="str">
            <v>Line</v>
          </cell>
        </row>
        <row r="281">
          <cell r="D281" t="str">
            <v>唐立平</v>
          </cell>
          <cell r="K281" t="str">
            <v>D</v>
          </cell>
          <cell r="L281" t="str">
            <v>02-2362-7587</v>
          </cell>
          <cell r="M281" t="str">
            <v>02-2363-8030</v>
          </cell>
          <cell r="N281" t="str">
            <v>0933001977</v>
          </cell>
          <cell r="P281" t="str">
            <v>台北市</v>
          </cell>
          <cell r="S281" t="str">
            <v>ROC</v>
          </cell>
          <cell r="T281" t="str">
            <v>hostech@ms4.hinet.net</v>
          </cell>
          <cell r="U281">
            <v>69</v>
          </cell>
          <cell r="V281" t="str">
            <v>復興</v>
          </cell>
          <cell r="W281" t="str">
            <v>信</v>
          </cell>
          <cell r="X281">
            <v>12517</v>
          </cell>
          <cell r="Y281">
            <v>72</v>
          </cell>
          <cell r="Z281" t="str">
            <v>復興</v>
          </cell>
          <cell r="AA281" t="str">
            <v>勇</v>
          </cell>
          <cell r="AB281">
            <v>2624</v>
          </cell>
          <cell r="AC281">
            <v>75</v>
          </cell>
          <cell r="AD281" t="str">
            <v>建中</v>
          </cell>
          <cell r="AE281">
            <v>18</v>
          </cell>
          <cell r="AF281">
            <v>1809</v>
          </cell>
          <cell r="AG281">
            <v>79</v>
          </cell>
          <cell r="AH281" t="str">
            <v>台大</v>
          </cell>
          <cell r="AI281" t="str">
            <v>數學</v>
          </cell>
          <cell r="AJ281">
            <v>642123</v>
          </cell>
          <cell r="AK281" t="str">
            <v>2017年4月1日往生; 羅紅芳Flora &lt;hanstang@ms64.hinet.net&gt;</v>
          </cell>
          <cell r="AL281" t="str">
            <v>唐</v>
          </cell>
          <cell r="AM281" t="str">
            <v>歿</v>
          </cell>
          <cell r="AU281" t="str">
            <v>信</v>
          </cell>
          <cell r="AX281" t="str">
            <v>勇</v>
          </cell>
        </row>
        <row r="282">
          <cell r="D282" t="str">
            <v>唐祖慰</v>
          </cell>
          <cell r="F282" t="str">
            <v>仁</v>
          </cell>
          <cell r="U282">
            <v>69</v>
          </cell>
          <cell r="V282" t="str">
            <v>復興</v>
          </cell>
          <cell r="W282" t="str">
            <v>忠</v>
          </cell>
          <cell r="X282">
            <v>12121</v>
          </cell>
          <cell r="Y282">
            <v>72</v>
          </cell>
          <cell r="AC282">
            <v>75</v>
          </cell>
          <cell r="AG282">
            <v>79</v>
          </cell>
          <cell r="AL282" t="str">
            <v>唐</v>
          </cell>
          <cell r="AS282" t="str">
            <v>信</v>
          </cell>
          <cell r="AT282" t="str">
            <v>信</v>
          </cell>
          <cell r="AU282" t="str">
            <v>忠</v>
          </cell>
        </row>
        <row r="283">
          <cell r="D283" t="str">
            <v>唐毓光</v>
          </cell>
          <cell r="G283" t="str">
            <v>Tang</v>
          </cell>
          <cell r="H283" t="str">
            <v>Mike </v>
          </cell>
          <cell r="I283" t="str">
            <v>MYTang.FuHsingElem69@gmail.com</v>
          </cell>
          <cell r="K283" t="str">
            <v>Y</v>
          </cell>
          <cell r="L283" t="str">
            <v/>
          </cell>
          <cell r="M283" t="str">
            <v/>
          </cell>
          <cell r="N283" t="str">
            <v>703-477-3688</v>
          </cell>
          <cell r="O283" t="str">
            <v/>
          </cell>
          <cell r="P283" t="str">
            <v>Alexandria</v>
          </cell>
          <cell r="Q283" t="str">
            <v>VA</v>
          </cell>
          <cell r="R283" t="str">
            <v>22312</v>
          </cell>
          <cell r="S283" t="str">
            <v>USA</v>
          </cell>
          <cell r="U283">
            <v>69</v>
          </cell>
          <cell r="V283" t="str">
            <v>復興</v>
          </cell>
          <cell r="W283" t="str">
            <v>忠</v>
          </cell>
          <cell r="X283">
            <v>12123</v>
          </cell>
          <cell r="Y283">
            <v>72</v>
          </cell>
          <cell r="AC283">
            <v>75</v>
          </cell>
          <cell r="AE283">
            <v>0</v>
          </cell>
          <cell r="AG283">
            <v>79</v>
          </cell>
          <cell r="AK283" t="str">
            <v>Retired from Department of Defense.</v>
          </cell>
          <cell r="AL283" t="str">
            <v>唐</v>
          </cell>
          <cell r="AS283" t="str">
            <v>信</v>
          </cell>
          <cell r="AT283" t="str">
            <v>信</v>
          </cell>
          <cell r="AU283" t="str">
            <v>忠</v>
          </cell>
        </row>
        <row r="284">
          <cell r="D284" t="str">
            <v>唐義鈞(唐鍔君)</v>
          </cell>
          <cell r="G284" t="str">
            <v>Tang</v>
          </cell>
          <cell r="H284" t="str">
            <v>Eaman</v>
          </cell>
          <cell r="I284" t="str">
            <v>tangeaman01@gmail.com</v>
          </cell>
          <cell r="J284" t="str">
            <v>bad</v>
          </cell>
          <cell r="K284" t="str">
            <v>Y</v>
          </cell>
          <cell r="L284" t="str">
            <v>8621-6418-3020(x), 8621-6418-8038</v>
          </cell>
          <cell r="M284" t="str">
            <v>5277-127100 Mexican Cell </v>
          </cell>
          <cell r="N284" t="str">
            <v>86-13761142170</v>
          </cell>
          <cell r="O284" t="str">
            <v>Shanghai and Mexican</v>
          </cell>
          <cell r="P284" t="str">
            <v>上海市</v>
          </cell>
          <cell r="S284" t="str">
            <v>PRC</v>
          </cell>
          <cell r="T284" t="str">
            <v>52667-7153966</v>
          </cell>
          <cell r="U284">
            <v>69</v>
          </cell>
          <cell r="V284" t="str">
            <v>復興</v>
          </cell>
          <cell r="W284" t="str">
            <v>仁</v>
          </cell>
          <cell r="X284">
            <v>12349</v>
          </cell>
          <cell r="Y284">
            <v>72</v>
          </cell>
          <cell r="Z284" t="str">
            <v>復興</v>
          </cell>
          <cell r="AA284" t="str">
            <v>仁</v>
          </cell>
          <cell r="AB284">
            <v>2505</v>
          </cell>
          <cell r="AC284">
            <v>75</v>
          </cell>
          <cell r="AD284" t="str">
            <v>附中</v>
          </cell>
          <cell r="AE284">
            <v>292</v>
          </cell>
          <cell r="AF284">
            <v>29218</v>
          </cell>
          <cell r="AG284">
            <v>79</v>
          </cell>
          <cell r="AH284" t="str">
            <v>中央</v>
          </cell>
          <cell r="AI284" t="str">
            <v>物理</v>
          </cell>
          <cell r="AK284" t="str">
            <v>02-2751-9886</v>
          </cell>
          <cell r="AL284" t="str">
            <v>唐</v>
          </cell>
          <cell r="AS284" t="str">
            <v>信</v>
          </cell>
          <cell r="AT284" t="str">
            <v>信</v>
          </cell>
          <cell r="AU284" t="str">
            <v>仁</v>
          </cell>
          <cell r="AX284" t="str">
            <v>仁</v>
          </cell>
        </row>
        <row r="285">
          <cell r="D285" t="str">
            <v>唐夢君</v>
          </cell>
          <cell r="G285" t="str">
            <v>Chen</v>
          </cell>
          <cell r="J285" t="str">
            <v>NO</v>
          </cell>
          <cell r="K285" t="str">
            <v>Y</v>
          </cell>
          <cell r="L285" t="str">
            <v>408-253-3767</v>
          </cell>
          <cell r="M285" t="str">
            <v>408-288-9888</v>
          </cell>
          <cell r="N285" t="str">
            <v>408-888-9289</v>
          </cell>
          <cell r="P285" t="str">
            <v>San Jose</v>
          </cell>
          <cell r="Q285" t="str">
            <v>CA</v>
          </cell>
          <cell r="S285" t="str">
            <v>USA</v>
          </cell>
          <cell r="T285" t="str">
            <v>mariachen@888auto.com</v>
          </cell>
          <cell r="U285">
            <v>69</v>
          </cell>
          <cell r="Y285">
            <v>72</v>
          </cell>
          <cell r="Z285" t="str">
            <v>復興</v>
          </cell>
          <cell r="AA285" t="str">
            <v>愛</v>
          </cell>
          <cell r="AB285">
            <v>2325</v>
          </cell>
          <cell r="AC285">
            <v>75</v>
          </cell>
          <cell r="AD285" t="str">
            <v>北一女</v>
          </cell>
          <cell r="AE285" t="str">
            <v>公</v>
          </cell>
          <cell r="AF285">
            <v>927</v>
          </cell>
          <cell r="AG285">
            <v>79</v>
          </cell>
          <cell r="AH285" t="str">
            <v>逢甲</v>
          </cell>
          <cell r="AI285" t="str">
            <v>交通</v>
          </cell>
          <cell r="AL285" t="str">
            <v>唐</v>
          </cell>
          <cell r="AN285" t="str">
            <v>北加</v>
          </cell>
          <cell r="AP285" t="str">
            <v>R</v>
          </cell>
          <cell r="AV285" t="str">
            <v>愛</v>
          </cell>
          <cell r="AW285" t="str">
            <v>愛</v>
          </cell>
          <cell r="AX285" t="str">
            <v>愛</v>
          </cell>
        </row>
        <row r="286">
          <cell r="D286" t="str">
            <v>夏大中</v>
          </cell>
          <cell r="G286" t="str">
            <v>Hsia</v>
          </cell>
          <cell r="I286" t="str">
            <v>Tchsia2@yahoo.com</v>
          </cell>
          <cell r="K286" t="str">
            <v>Y</v>
          </cell>
          <cell r="L286" t="str">
            <v>636-519-0667</v>
          </cell>
          <cell r="M286" t="str">
            <v>636-226-3402</v>
          </cell>
          <cell r="O286" t="str">
            <v>wen_hwang@sbcglobal.net</v>
          </cell>
          <cell r="S286" t="str">
            <v>USA</v>
          </cell>
          <cell r="T286" t="str">
            <v>314-991-3747</v>
          </cell>
          <cell r="U286">
            <v>69</v>
          </cell>
          <cell r="Y286">
            <v>72</v>
          </cell>
          <cell r="Z286" t="str">
            <v>復興</v>
          </cell>
          <cell r="AA286" t="str">
            <v>望</v>
          </cell>
          <cell r="AB286">
            <v>2230</v>
          </cell>
          <cell r="AC286">
            <v>75</v>
          </cell>
          <cell r="AD286" t="str">
            <v>建中</v>
          </cell>
          <cell r="AE286">
            <v>23</v>
          </cell>
          <cell r="AG286">
            <v>79</v>
          </cell>
          <cell r="AH286" t="str">
            <v>交大</v>
          </cell>
          <cell r="AI286" t="str">
            <v>航技</v>
          </cell>
          <cell r="AL286" t="str">
            <v>夏</v>
          </cell>
          <cell r="AN286" t="str">
            <v>Chesterfield, MO </v>
          </cell>
          <cell r="AX286" t="str">
            <v>望</v>
          </cell>
        </row>
        <row r="287">
          <cell r="D287" t="str">
            <v>夏台明</v>
          </cell>
          <cell r="F287" t="str">
            <v>仁</v>
          </cell>
          <cell r="G287" t="str">
            <v>Shiar</v>
          </cell>
          <cell r="H287" t="str">
            <v>Jason</v>
          </cell>
          <cell r="I287" t="str">
            <v>jasonshiar@aol.com</v>
          </cell>
          <cell r="K287" t="str">
            <v>Y</v>
          </cell>
          <cell r="N287" t="str">
            <v>407-925-5605</v>
          </cell>
          <cell r="Q287" t="str">
            <v>FL</v>
          </cell>
          <cell r="S287" t="str">
            <v>USA</v>
          </cell>
          <cell r="U287">
            <v>69</v>
          </cell>
          <cell r="V287" t="str">
            <v>復興</v>
          </cell>
          <cell r="W287" t="str">
            <v>愛</v>
          </cell>
          <cell r="X287">
            <v>12411</v>
          </cell>
          <cell r="Y287">
            <v>72</v>
          </cell>
          <cell r="Z287" t="str">
            <v>復興</v>
          </cell>
          <cell r="AA287" t="str">
            <v>勇</v>
          </cell>
          <cell r="AB287">
            <v>2626</v>
          </cell>
          <cell r="AC287">
            <v>75</v>
          </cell>
          <cell r="AD287" t="str">
            <v>建中</v>
          </cell>
          <cell r="AE287">
            <v>2</v>
          </cell>
          <cell r="AF287">
            <v>235</v>
          </cell>
          <cell r="AG287">
            <v>79</v>
          </cell>
          <cell r="AL287" t="str">
            <v>夏</v>
          </cell>
          <cell r="AS287" t="str">
            <v>孝</v>
          </cell>
          <cell r="AT287" t="str">
            <v>孝</v>
          </cell>
          <cell r="AU287" t="str">
            <v>愛</v>
          </cell>
          <cell r="AX287" t="str">
            <v>勇</v>
          </cell>
        </row>
        <row r="288">
          <cell r="D288" t="str">
            <v>孫一心</v>
          </cell>
          <cell r="U288">
            <v>69</v>
          </cell>
          <cell r="V288" t="str">
            <v>復興</v>
          </cell>
          <cell r="W288" t="str">
            <v>仁</v>
          </cell>
          <cell r="X288">
            <v>12318</v>
          </cell>
          <cell r="Y288">
            <v>72</v>
          </cell>
          <cell r="AC288">
            <v>75</v>
          </cell>
          <cell r="AG288">
            <v>79</v>
          </cell>
          <cell r="AK288" t="str">
            <v>x金融聯合徵信中心徵信部02-2381-3939 x 209</v>
          </cell>
          <cell r="AL288" t="str">
            <v>孫</v>
          </cell>
          <cell r="AU288" t="str">
            <v>仁</v>
          </cell>
        </row>
        <row r="289">
          <cell r="D289" t="str">
            <v>孫辰明</v>
          </cell>
          <cell r="G289" t="str">
            <v>Sun</v>
          </cell>
          <cell r="H289" t="str">
            <v>Cheng-Ming</v>
          </cell>
          <cell r="K289" t="str">
            <v>D</v>
          </cell>
          <cell r="L289" t="str">
            <v>02-2503-8632</v>
          </cell>
          <cell r="M289" t="str">
            <v>02-2708-2121 x 8981~2</v>
          </cell>
          <cell r="N289" t="str">
            <v>0918231582; 0937049681</v>
          </cell>
          <cell r="P289" t="str">
            <v>台北市</v>
          </cell>
          <cell r="S289" t="str">
            <v>ROC</v>
          </cell>
          <cell r="T289" t="str">
            <v>sunchenming@yahoo.com</v>
          </cell>
          <cell r="U289">
            <v>69</v>
          </cell>
          <cell r="V289" t="str">
            <v>女師附小</v>
          </cell>
          <cell r="W289" t="str">
            <v>智</v>
          </cell>
          <cell r="X289">
            <v>270436</v>
          </cell>
          <cell r="Y289">
            <v>72</v>
          </cell>
          <cell r="Z289" t="str">
            <v>復興</v>
          </cell>
          <cell r="AA289" t="str">
            <v>信</v>
          </cell>
          <cell r="AB289">
            <v>2151</v>
          </cell>
          <cell r="AC289">
            <v>75</v>
          </cell>
          <cell r="AD289" t="str">
            <v>建中</v>
          </cell>
          <cell r="AE289">
            <v>5</v>
          </cell>
          <cell r="AF289">
            <v>546</v>
          </cell>
          <cell r="AG289">
            <v>82</v>
          </cell>
          <cell r="AH289" t="str">
            <v>高醫</v>
          </cell>
          <cell r="AI289" t="str">
            <v>醫學</v>
          </cell>
          <cell r="AK289" t="str">
            <v>周貽蕙; 哥哥孫辰雨(70再興初中); 國泰綜合醫院高階醫學影像健檢中心主治醫師; 2016年7月腦出血併發食道大出血過世</v>
          </cell>
          <cell r="AL289" t="str">
            <v>孫</v>
          </cell>
          <cell r="AM289" t="str">
            <v>歿</v>
          </cell>
          <cell r="AX289" t="str">
            <v>信</v>
          </cell>
        </row>
        <row r="290">
          <cell r="D290" t="str">
            <v>孫珮娜</v>
          </cell>
          <cell r="J290" t="str">
            <v>瘦</v>
          </cell>
          <cell r="K290" t="str">
            <v>Y</v>
          </cell>
          <cell r="M290" t="str">
            <v>孫家有三個姊妹，一個哥哥，哥哥叫孫震霆大華畢業，大姐叫孫佩珊再興畢業，老二叫孫佩娜和林義同班，中學讀復興中學，有留級一年，老三是復興小學十四屆只有畢業，記不起名字，</v>
          </cell>
          <cell r="Q290" t="str">
            <v>CA</v>
          </cell>
          <cell r="R290">
            <v>95014</v>
          </cell>
          <cell r="S290" t="str">
            <v>USA</v>
          </cell>
          <cell r="U290">
            <v>69</v>
          </cell>
          <cell r="V290" t="str">
            <v>復興</v>
          </cell>
          <cell r="W290" t="str">
            <v>信</v>
          </cell>
          <cell r="X290">
            <v>12528</v>
          </cell>
          <cell r="Y290">
            <v>72</v>
          </cell>
          <cell r="Z290" t="str">
            <v>仁愛</v>
          </cell>
          <cell r="AC290">
            <v>75</v>
          </cell>
          <cell r="AD290" t="str">
            <v>聖心</v>
          </cell>
          <cell r="AG290">
            <v>79</v>
          </cell>
          <cell r="AL290" t="str">
            <v>孫</v>
          </cell>
          <cell r="AU290" t="str">
            <v>信</v>
          </cell>
        </row>
        <row r="291">
          <cell r="D291" t="str">
            <v>徐　欣</v>
          </cell>
          <cell r="G291" t="str">
            <v>Wang</v>
          </cell>
          <cell r="H291" t="str">
            <v>Cindy</v>
          </cell>
          <cell r="I291" t="str">
            <v>hhcindyw@gmail.com</v>
          </cell>
          <cell r="K291" t="str">
            <v>Y</v>
          </cell>
          <cell r="L291" t="str">
            <v>714-693-0387  </v>
          </cell>
          <cell r="N291" t="str">
            <v>714-203-4729</v>
          </cell>
          <cell r="Q291" t="str">
            <v>CA</v>
          </cell>
          <cell r="S291" t="str">
            <v>USA</v>
          </cell>
          <cell r="T291" t="str">
            <v>cnd129@pacbell.net </v>
          </cell>
          <cell r="U291">
            <v>69</v>
          </cell>
          <cell r="V291" t="str">
            <v>復興</v>
          </cell>
          <cell r="W291" t="str">
            <v>仁</v>
          </cell>
          <cell r="X291">
            <v>12339</v>
          </cell>
          <cell r="Y291">
            <v>73</v>
          </cell>
          <cell r="Z291" t="str">
            <v>復興</v>
          </cell>
          <cell r="AA291" t="str">
            <v>愛</v>
          </cell>
          <cell r="AB291">
            <v>3314</v>
          </cell>
          <cell r="AC291">
            <v>76</v>
          </cell>
          <cell r="AD291" t="str">
            <v>中山</v>
          </cell>
          <cell r="AE291" t="str">
            <v>NA</v>
          </cell>
          <cell r="AG291">
            <v>80</v>
          </cell>
          <cell r="AH291" t="str">
            <v>基督書院</v>
          </cell>
          <cell r="AI291" t="str">
            <v>NA</v>
          </cell>
          <cell r="AL291" t="str">
            <v>徐</v>
          </cell>
          <cell r="AM291" t="str">
            <v>v</v>
          </cell>
          <cell r="AN291" t="str">
            <v>南加</v>
          </cell>
          <cell r="AP291" t="str">
            <v>M</v>
          </cell>
          <cell r="AQ291">
            <v>1</v>
          </cell>
          <cell r="AS291" t="str">
            <v>X</v>
          </cell>
          <cell r="AT291" t="str">
            <v>X</v>
          </cell>
          <cell r="AU291" t="str">
            <v>仁</v>
          </cell>
          <cell r="AV291" t="str">
            <v>愛</v>
          </cell>
          <cell r="AW291" t="str">
            <v>愛</v>
          </cell>
          <cell r="AY291" t="str">
            <v>Line</v>
          </cell>
        </row>
        <row r="292">
          <cell r="D292" t="str">
            <v>徐家園</v>
          </cell>
          <cell r="G292" t="str">
            <v>Hsu</v>
          </cell>
          <cell r="H292" t="str">
            <v>Simon</v>
          </cell>
          <cell r="I292" t="str">
            <v>simonhsu100@hotmail.com</v>
          </cell>
          <cell r="K292" t="str">
            <v>Y</v>
          </cell>
          <cell r="L292" t="str">
            <v>604-276-0642</v>
          </cell>
          <cell r="M292" t="str">
            <v>86-13916147806</v>
          </cell>
          <cell r="N292" t="str">
            <v>778-881-6800</v>
          </cell>
          <cell r="P292" t="str">
            <v>Vancouver</v>
          </cell>
          <cell r="Q292" t="str">
            <v>BC </v>
          </cell>
          <cell r="S292" t="str">
            <v>Canada</v>
          </cell>
          <cell r="T292" t="str">
            <v>0928145056,7(妹)</v>
          </cell>
          <cell r="U292">
            <v>69</v>
          </cell>
          <cell r="Y292">
            <v>72</v>
          </cell>
          <cell r="Z292" t="str">
            <v>復興</v>
          </cell>
          <cell r="AA292" t="str">
            <v>信</v>
          </cell>
          <cell r="AB292">
            <v>2157</v>
          </cell>
          <cell r="AC292">
            <v>75</v>
          </cell>
          <cell r="AD292" t="str">
            <v>建中</v>
          </cell>
          <cell r="AE292">
            <v>3</v>
          </cell>
          <cell r="AG292">
            <v>79</v>
          </cell>
          <cell r="AH292" t="str">
            <v>政大</v>
          </cell>
          <cell r="AI292" t="str">
            <v>企管</v>
          </cell>
          <cell r="AK292" t="str">
            <v>86-13816696073(朱)</v>
          </cell>
          <cell r="AL292" t="str">
            <v>徐</v>
          </cell>
          <cell r="AV292" t="str">
            <v>信</v>
          </cell>
          <cell r="AW292" t="str">
            <v>信</v>
          </cell>
          <cell r="AX292" t="str">
            <v>信</v>
          </cell>
          <cell r="AY292" t="str">
            <v>Line</v>
          </cell>
        </row>
        <row r="293">
          <cell r="D293" t="str">
            <v>徐愛玲</v>
          </cell>
          <cell r="K293" t="str">
            <v>D</v>
          </cell>
          <cell r="L293" t="str">
            <v>03-5690-501</v>
          </cell>
          <cell r="O293" t="str">
            <v>shining@must.edu.tw</v>
          </cell>
          <cell r="P293" t="str">
            <v>新竹</v>
          </cell>
          <cell r="S293" t="str">
            <v>ROC</v>
          </cell>
          <cell r="U293">
            <v>69</v>
          </cell>
          <cell r="Y293">
            <v>72</v>
          </cell>
          <cell r="Z293" t="str">
            <v>復興</v>
          </cell>
          <cell r="AA293" t="str">
            <v>智</v>
          </cell>
          <cell r="AB293">
            <v>2442</v>
          </cell>
          <cell r="AC293">
            <v>75</v>
          </cell>
          <cell r="AD293" t="str">
            <v>中山</v>
          </cell>
          <cell r="AE293" t="str">
            <v>智</v>
          </cell>
          <cell r="AF293">
            <v>441</v>
          </cell>
          <cell r="AG293">
            <v>79</v>
          </cell>
          <cell r="AH293" t="str">
            <v>中原</v>
          </cell>
          <cell r="AI293" t="str">
            <v>NA</v>
          </cell>
          <cell r="AK293" t="str">
            <v>2009/12/04日在睡夢中辭世</v>
          </cell>
          <cell r="AL293" t="str">
            <v>徐</v>
          </cell>
          <cell r="AM293" t="str">
            <v>歿</v>
          </cell>
          <cell r="AV293" t="str">
            <v>智</v>
          </cell>
          <cell r="AW293" t="str">
            <v>智</v>
          </cell>
          <cell r="AX293" t="str">
            <v>智</v>
          </cell>
        </row>
        <row r="294">
          <cell r="D294" t="str">
            <v>徐嘉禾</v>
          </cell>
          <cell r="U294">
            <v>68</v>
          </cell>
          <cell r="V294" t="str">
            <v>復興</v>
          </cell>
          <cell r="W294" t="str">
            <v>和</v>
          </cell>
          <cell r="X294">
            <v>11731</v>
          </cell>
          <cell r="Y294">
            <v>72</v>
          </cell>
          <cell r="Z294" t="str">
            <v>復興</v>
          </cell>
          <cell r="AA294" t="str">
            <v>勇</v>
          </cell>
          <cell r="AB294">
            <v>2632</v>
          </cell>
          <cell r="AC294">
            <v>75</v>
          </cell>
          <cell r="AG294">
            <v>79</v>
          </cell>
          <cell r="AL294" t="str">
            <v>徐</v>
          </cell>
          <cell r="AX294" t="str">
            <v>勇</v>
          </cell>
        </row>
        <row r="295">
          <cell r="D295" t="str">
            <v>徐德一</v>
          </cell>
          <cell r="G295" t="str">
            <v>Hsu</v>
          </cell>
          <cell r="H295" t="str">
            <v>Raymond </v>
          </cell>
          <cell r="I295" t="str">
            <v>rayhsu2004@yahoo.com</v>
          </cell>
          <cell r="K295" t="str">
            <v>Y</v>
          </cell>
          <cell r="N295" t="str">
            <v>210-269-4288</v>
          </cell>
          <cell r="P295" t="str">
            <v>San Antonio</v>
          </cell>
          <cell r="Q295" t="str">
            <v>TX</v>
          </cell>
          <cell r="S295" t="str">
            <v>USA</v>
          </cell>
          <cell r="T295" t="str">
            <v>Line ID-raytkdsalsa</v>
          </cell>
          <cell r="U295">
            <v>69</v>
          </cell>
          <cell r="V295" t="str">
            <v>新民、光仁</v>
          </cell>
          <cell r="W295" t="str">
            <v>忠</v>
          </cell>
          <cell r="X295">
            <v>8169</v>
          </cell>
          <cell r="Y295">
            <v>72</v>
          </cell>
          <cell r="Z295" t="str">
            <v>復興</v>
          </cell>
          <cell r="AA295" t="str">
            <v>勇</v>
          </cell>
          <cell r="AB295">
            <v>2603</v>
          </cell>
          <cell r="AC295">
            <v>75</v>
          </cell>
          <cell r="AE295">
            <v>0</v>
          </cell>
          <cell r="AG295">
            <v>79</v>
          </cell>
          <cell r="AL295" t="str">
            <v>徐</v>
          </cell>
          <cell r="AX295" t="str">
            <v>勇</v>
          </cell>
        </row>
        <row r="296">
          <cell r="D296" t="str">
            <v>徐德輝</v>
          </cell>
          <cell r="G296" t="str">
            <v>Hsu</v>
          </cell>
          <cell r="H296" t="str">
            <v>David </v>
          </cell>
          <cell r="I296" t="str">
            <v>davidhsu@ms10.hinet.net</v>
          </cell>
          <cell r="K296" t="str">
            <v>Y</v>
          </cell>
          <cell r="L296" t="str">
            <v>02-2631-2628, 8620-8472-0105(PRC)</v>
          </cell>
          <cell r="M296" t="str">
            <v>02-2325-0101 x 291(x)</v>
          </cell>
          <cell r="N296" t="str">
            <v>0930033977</v>
          </cell>
          <cell r="O296" t="str">
            <v>北市內湖區康樂街131巷2弄4號3樓</v>
          </cell>
          <cell r="P296" t="str">
            <v>番禹</v>
          </cell>
          <cell r="Q296" t="str">
            <v>廣州</v>
          </cell>
          <cell r="S296" t="str">
            <v>PRC</v>
          </cell>
          <cell r="T296" t="str">
            <v>david@ecomuniversal.com.tw</v>
          </cell>
          <cell r="U296">
            <v>69</v>
          </cell>
          <cell r="V296" t="str">
            <v>新民</v>
          </cell>
          <cell r="W296" t="str">
            <v>忠</v>
          </cell>
          <cell r="X296">
            <v>8160</v>
          </cell>
          <cell r="Y296">
            <v>72</v>
          </cell>
          <cell r="Z296" t="str">
            <v>復興</v>
          </cell>
          <cell r="AA296" t="str">
            <v>仁</v>
          </cell>
          <cell r="AB296">
            <v>2517</v>
          </cell>
          <cell r="AC296">
            <v>75</v>
          </cell>
          <cell r="AD296" t="str">
            <v>建中</v>
          </cell>
          <cell r="AE296">
            <v>11</v>
          </cell>
          <cell r="AF296">
            <v>1117</v>
          </cell>
          <cell r="AG296">
            <v>79</v>
          </cell>
          <cell r="AL296" t="str">
            <v>徐</v>
          </cell>
          <cell r="AX296" t="str">
            <v>仁</v>
          </cell>
        </row>
        <row r="297">
          <cell r="D297" t="str">
            <v>栗　明</v>
          </cell>
          <cell r="U297">
            <v>69</v>
          </cell>
          <cell r="Y297">
            <v>72</v>
          </cell>
          <cell r="Z297" t="str">
            <v>復興</v>
          </cell>
          <cell r="AA297" t="str">
            <v>智</v>
          </cell>
          <cell r="AB297">
            <v>2423</v>
          </cell>
          <cell r="AC297">
            <v>75</v>
          </cell>
          <cell r="AG297">
            <v>79</v>
          </cell>
          <cell r="AL297" t="str">
            <v>栗</v>
          </cell>
          <cell r="AV297" t="str">
            <v>智</v>
          </cell>
          <cell r="AW297" t="str">
            <v>智</v>
          </cell>
          <cell r="AX297" t="str">
            <v>智</v>
          </cell>
        </row>
        <row r="298">
          <cell r="D298" t="str">
            <v>柴幗芬</v>
          </cell>
          <cell r="G298" t="str">
            <v>Chai</v>
          </cell>
          <cell r="H298" t="str">
            <v>Guo-Fen</v>
          </cell>
          <cell r="I298" t="str">
            <v>kchai1688@yahoo.com</v>
          </cell>
          <cell r="K298" t="str">
            <v>Y</v>
          </cell>
          <cell r="L298" t="str">
            <v>02-8866-6909</v>
          </cell>
          <cell r="P298" t="str">
            <v>台北市</v>
          </cell>
          <cell r="S298" t="str">
            <v>ROC</v>
          </cell>
          <cell r="U298">
            <v>69</v>
          </cell>
          <cell r="V298" t="str">
            <v>復興</v>
          </cell>
          <cell r="W298" t="str">
            <v>孝</v>
          </cell>
          <cell r="X298">
            <v>12220</v>
          </cell>
          <cell r="Y298">
            <v>72</v>
          </cell>
          <cell r="Z298" t="str">
            <v>衛理</v>
          </cell>
          <cell r="AA298" t="str">
            <v>信</v>
          </cell>
          <cell r="AB298">
            <v>9129</v>
          </cell>
          <cell r="AC298">
            <v>75</v>
          </cell>
          <cell r="AD298" t="str">
            <v>北一女</v>
          </cell>
          <cell r="AE298" t="str">
            <v>仁</v>
          </cell>
          <cell r="AF298">
            <v>347</v>
          </cell>
          <cell r="AG298">
            <v>79</v>
          </cell>
          <cell r="AH298" t="str">
            <v>政大</v>
          </cell>
          <cell r="AI298" t="str">
            <v>財稅</v>
          </cell>
          <cell r="AL298" t="str">
            <v>柴</v>
          </cell>
          <cell r="AS298" t="str">
            <v>仁</v>
          </cell>
          <cell r="AT298" t="str">
            <v>仁</v>
          </cell>
          <cell r="AU298" t="str">
            <v>孝</v>
          </cell>
        </row>
        <row r="299">
          <cell r="D299" t="str">
            <v>殷尚葆</v>
          </cell>
          <cell r="G299" t="str">
            <v>Ying</v>
          </cell>
          <cell r="H299" t="str">
            <v>Shang-Poa</v>
          </cell>
          <cell r="I299" t="str">
            <v>poapoa168@gmail.com</v>
          </cell>
          <cell r="K299" t="str">
            <v>Y</v>
          </cell>
          <cell r="L299" t="str">
            <v>860-444-0021</v>
          </cell>
          <cell r="M299" t="str">
            <v>860-441-4506</v>
          </cell>
          <cell r="N299" t="str">
            <v>860-705-7254</v>
          </cell>
          <cell r="O299" t="str">
            <v>11 Trumbull Road</v>
          </cell>
          <cell r="P299" t="str">
            <v>Waterford</v>
          </cell>
          <cell r="Q299" t="str">
            <v>CT</v>
          </cell>
          <cell r="R299" t="str">
            <v>06385</v>
          </cell>
          <cell r="S299" t="str">
            <v>USA</v>
          </cell>
          <cell r="T299" t="str">
            <v>714-484-5485 Ning-Wu Chang</v>
          </cell>
          <cell r="U299">
            <v>69</v>
          </cell>
          <cell r="V299" t="str">
            <v>復興</v>
          </cell>
          <cell r="W299" t="str">
            <v>信</v>
          </cell>
          <cell r="X299">
            <v>12534</v>
          </cell>
          <cell r="Y299">
            <v>72</v>
          </cell>
          <cell r="Z299" t="str">
            <v>再興</v>
          </cell>
          <cell r="AA299" t="str">
            <v>忠</v>
          </cell>
          <cell r="AB299">
            <v>8124</v>
          </cell>
          <cell r="AC299">
            <v>75</v>
          </cell>
          <cell r="AD299" t="str">
            <v>北一女</v>
          </cell>
          <cell r="AE299" t="str">
            <v>公</v>
          </cell>
          <cell r="AF299">
            <v>940</v>
          </cell>
          <cell r="AG299">
            <v>79</v>
          </cell>
          <cell r="AH299" t="str">
            <v>輔大</v>
          </cell>
          <cell r="AI299" t="str">
            <v>化學</v>
          </cell>
          <cell r="AK299" t="str">
            <v>張平武; 張慎慷(媳婦劉欣怡、張乃芸)、張慎凱(媳婦Sarah Hersh)；Retired from Pfizer</v>
          </cell>
          <cell r="AL299" t="str">
            <v>殷</v>
          </cell>
          <cell r="AP299" t="str">
            <v>R</v>
          </cell>
          <cell r="AS299" t="str">
            <v>孝</v>
          </cell>
          <cell r="AT299" t="str">
            <v>孝</v>
          </cell>
          <cell r="AU299" t="str">
            <v>信</v>
          </cell>
        </row>
        <row r="300">
          <cell r="D300" t="str">
            <v>秦厚敬</v>
          </cell>
          <cell r="I300" t="str">
            <v>binband@gmail.com</v>
          </cell>
          <cell r="K300" t="str">
            <v>Y</v>
          </cell>
          <cell r="L300" t="str">
            <v>02-8648-4537</v>
          </cell>
          <cell r="N300" t="str">
            <v>0920652000</v>
          </cell>
          <cell r="O300" t="str">
            <v>台北縣汐止市茄苳路85號14樓</v>
          </cell>
          <cell r="P300" t="str">
            <v>台北縣</v>
          </cell>
          <cell r="S300" t="str">
            <v>ROC</v>
          </cell>
          <cell r="U300">
            <v>69</v>
          </cell>
          <cell r="V300" t="str">
            <v>復興</v>
          </cell>
          <cell r="W300" t="str">
            <v>愛</v>
          </cell>
          <cell r="X300">
            <v>12424</v>
          </cell>
          <cell r="Y300">
            <v>72</v>
          </cell>
          <cell r="Z300" t="str">
            <v>復興</v>
          </cell>
          <cell r="AA300" t="str">
            <v>望</v>
          </cell>
          <cell r="AB300">
            <v>2226</v>
          </cell>
          <cell r="AC300">
            <v>75</v>
          </cell>
          <cell r="AD300" t="str">
            <v>辭修</v>
          </cell>
          <cell r="AG300">
            <v>79</v>
          </cell>
          <cell r="AH300" t="str">
            <v>淡江</v>
          </cell>
          <cell r="AI300" t="str">
            <v>應物</v>
          </cell>
          <cell r="AL300" t="str">
            <v>秦</v>
          </cell>
          <cell r="AS300" t="str">
            <v>信</v>
          </cell>
          <cell r="AT300" t="str">
            <v>信</v>
          </cell>
          <cell r="AU300" t="str">
            <v>愛</v>
          </cell>
          <cell r="AV300" t="str">
            <v>望</v>
          </cell>
          <cell r="AW300" t="str">
            <v>望</v>
          </cell>
          <cell r="AX300" t="str">
            <v>望</v>
          </cell>
        </row>
        <row r="301">
          <cell r="D301" t="str">
            <v>秦維仁</v>
          </cell>
          <cell r="G301" t="str">
            <v>Ching</v>
          </cell>
          <cell r="H301" t="str">
            <v>Warren</v>
          </cell>
          <cell r="I301" t="str">
            <v>Ching.warren@me.com</v>
          </cell>
          <cell r="K301" t="str">
            <v>Y</v>
          </cell>
          <cell r="L301" t="str">
            <v>哥哥秦維廉(66女師附小)、秦維新(女師附小、大華)</v>
          </cell>
          <cell r="N301" t="str">
            <v>281-451-2287</v>
          </cell>
          <cell r="P301" t="str">
            <v>Houston</v>
          </cell>
          <cell r="Q301" t="str">
            <v>TX</v>
          </cell>
          <cell r="S301" t="str">
            <v>USA</v>
          </cell>
          <cell r="U301">
            <v>69</v>
          </cell>
          <cell r="V301" t="str">
            <v>復興</v>
          </cell>
          <cell r="W301" t="str">
            <v>義</v>
          </cell>
          <cell r="X301">
            <v>12625</v>
          </cell>
          <cell r="Y301">
            <v>73</v>
          </cell>
          <cell r="Z301" t="str">
            <v>復興</v>
          </cell>
          <cell r="AA301" t="str">
            <v>望</v>
          </cell>
          <cell r="AB301">
            <v>3207</v>
          </cell>
          <cell r="AC301">
            <v>76</v>
          </cell>
          <cell r="AG301">
            <v>80</v>
          </cell>
          <cell r="AL301" t="str">
            <v>秦</v>
          </cell>
          <cell r="AS301" t="str">
            <v>忠</v>
          </cell>
          <cell r="AT301" t="str">
            <v>忠</v>
          </cell>
          <cell r="AU301" t="str">
            <v>義</v>
          </cell>
          <cell r="AX301" t="str">
            <v>望</v>
          </cell>
          <cell r="AY301" t="str">
            <v>Line</v>
          </cell>
        </row>
        <row r="302">
          <cell r="D302" t="str">
            <v>翁其明</v>
          </cell>
          <cell r="F302" t="str">
            <v>仁</v>
          </cell>
          <cell r="H302" t="str">
            <v>Chi-Min Ueng </v>
          </cell>
          <cell r="U302">
            <v>69</v>
          </cell>
          <cell r="Y302">
            <v>72</v>
          </cell>
          <cell r="Z302" t="str">
            <v>復興</v>
          </cell>
          <cell r="AA302" t="str">
            <v>勇</v>
          </cell>
          <cell r="AB302">
            <v>2640</v>
          </cell>
          <cell r="AC302">
            <v>75</v>
          </cell>
          <cell r="AG302">
            <v>79</v>
          </cell>
          <cell r="AL302" t="str">
            <v>翁</v>
          </cell>
          <cell r="AX302" t="str">
            <v>勇</v>
          </cell>
        </row>
        <row r="303">
          <cell r="D303" t="str">
            <v>翁埈禮</v>
          </cell>
          <cell r="G303" t="str">
            <v>Ang</v>
          </cell>
          <cell r="H303" t="str">
            <v>Alan T.</v>
          </cell>
          <cell r="I303" t="str">
            <v>alan@taipan.tw</v>
          </cell>
          <cell r="K303" t="str">
            <v>Y</v>
          </cell>
          <cell r="L303" t="str">
            <v>541-228-4135</v>
          </cell>
          <cell r="N303" t="str">
            <v>0939526578</v>
          </cell>
          <cell r="O303" t="str">
            <v>1087 E. 19th Ave.</v>
          </cell>
          <cell r="P303" t="str">
            <v>Eugene</v>
          </cell>
          <cell r="Q303" t="str">
            <v>OR</v>
          </cell>
          <cell r="R303">
            <v>97403</v>
          </cell>
          <cell r="S303" t="str">
            <v>USA</v>
          </cell>
          <cell r="U303">
            <v>69</v>
          </cell>
          <cell r="V303" t="str">
            <v>永樂</v>
          </cell>
          <cell r="W303">
            <v>5</v>
          </cell>
          <cell r="Y303">
            <v>72</v>
          </cell>
          <cell r="Z303" t="str">
            <v>復興</v>
          </cell>
          <cell r="AA303" t="str">
            <v>仁</v>
          </cell>
          <cell r="AB303">
            <v>2543</v>
          </cell>
          <cell r="AC303">
            <v>75</v>
          </cell>
          <cell r="AD303" t="str">
            <v>附中夜</v>
          </cell>
          <cell r="AE303">
            <v>34</v>
          </cell>
          <cell r="AF303">
            <v>3415</v>
          </cell>
          <cell r="AG303">
            <v>79</v>
          </cell>
          <cell r="AK303" t="str">
            <v>夏安琪</v>
          </cell>
          <cell r="AL303" t="str">
            <v>翁</v>
          </cell>
          <cell r="AX303" t="str">
            <v>仁</v>
          </cell>
          <cell r="AY303" t="str">
            <v>Alan Ang</v>
          </cell>
        </row>
        <row r="304">
          <cell r="D304" t="str">
            <v>袁丕愛</v>
          </cell>
          <cell r="G304" t="str">
            <v>Yuan</v>
          </cell>
          <cell r="H304" t="str">
            <v>Perry</v>
          </cell>
          <cell r="I304" t="str">
            <v>perryyuan@hotmail.com</v>
          </cell>
          <cell r="K304" t="str">
            <v>Y</v>
          </cell>
          <cell r="L304" t="str">
            <v>510-490-6381</v>
          </cell>
          <cell r="P304" t="str">
            <v>Fremont</v>
          </cell>
          <cell r="Q304" t="str">
            <v>CA</v>
          </cell>
          <cell r="S304" t="str">
            <v>USA</v>
          </cell>
          <cell r="U304">
            <v>69</v>
          </cell>
          <cell r="V304" t="str">
            <v>復興</v>
          </cell>
          <cell r="W304" t="str">
            <v>義</v>
          </cell>
          <cell r="X304">
            <v>12616</v>
          </cell>
          <cell r="Y304">
            <v>72</v>
          </cell>
          <cell r="Z304" t="str">
            <v>復興</v>
          </cell>
          <cell r="AC304">
            <v>75</v>
          </cell>
          <cell r="AG304">
            <v>79</v>
          </cell>
          <cell r="AH304" t="str">
            <v>東吳</v>
          </cell>
          <cell r="AL304" t="str">
            <v>袁</v>
          </cell>
          <cell r="AN304" t="str">
            <v>北加</v>
          </cell>
          <cell r="AS304" t="str">
            <v>忠</v>
          </cell>
          <cell r="AT304" t="str">
            <v>忠</v>
          </cell>
          <cell r="AU304" t="str">
            <v>義</v>
          </cell>
        </row>
        <row r="305">
          <cell r="D305" t="str">
            <v>袁良彥</v>
          </cell>
          <cell r="G305" t="str">
            <v>Yuan</v>
          </cell>
          <cell r="H305" t="str">
            <v>Liang-Yann</v>
          </cell>
          <cell r="I305" t="str">
            <v>yly46.tw@gmail.com</v>
          </cell>
          <cell r="K305" t="str">
            <v>Y</v>
          </cell>
          <cell r="L305" t="str">
            <v>02-2763-4696</v>
          </cell>
          <cell r="M305" t="str">
            <v>03-445-8199</v>
          </cell>
          <cell r="N305" t="str">
            <v>0932390721</v>
          </cell>
          <cell r="P305" t="str">
            <v>台北市</v>
          </cell>
          <cell r="S305" t="str">
            <v>ROC</v>
          </cell>
          <cell r="T305" t="str">
            <v>yly46.tw@yahoo.com.tw; h46470@ms47.hinet.net; yly46.tw@yahoo.com.tw </v>
          </cell>
          <cell r="U305">
            <v>69</v>
          </cell>
          <cell r="V305" t="str">
            <v>新民</v>
          </cell>
          <cell r="W305" t="str">
            <v>忠</v>
          </cell>
          <cell r="X305">
            <v>8161</v>
          </cell>
          <cell r="Y305">
            <v>72</v>
          </cell>
          <cell r="Z305" t="str">
            <v>復興</v>
          </cell>
          <cell r="AA305" t="str">
            <v>信</v>
          </cell>
          <cell r="AB305">
            <v>2117</v>
          </cell>
          <cell r="AC305">
            <v>75</v>
          </cell>
          <cell r="AD305" t="str">
            <v>建中</v>
          </cell>
          <cell r="AE305">
            <v>26</v>
          </cell>
          <cell r="AF305">
            <v>2627</v>
          </cell>
          <cell r="AG305">
            <v>79</v>
          </cell>
          <cell r="AH305" t="str">
            <v>中央</v>
          </cell>
          <cell r="AI305" t="str">
            <v>化工</v>
          </cell>
          <cell r="AK305" t="str">
            <v>中科院</v>
          </cell>
          <cell r="AL305" t="str">
            <v>袁</v>
          </cell>
          <cell r="AV305" t="str">
            <v>信</v>
          </cell>
          <cell r="AW305" t="str">
            <v>信</v>
          </cell>
          <cell r="AX305" t="str">
            <v>信</v>
          </cell>
          <cell r="AY305" t="str">
            <v>Line</v>
          </cell>
        </row>
        <row r="306">
          <cell r="D306" t="str">
            <v>袁裕華</v>
          </cell>
          <cell r="U306">
            <v>69</v>
          </cell>
          <cell r="V306" t="str">
            <v>復興</v>
          </cell>
          <cell r="W306" t="str">
            <v>仁</v>
          </cell>
          <cell r="X306">
            <v>12340</v>
          </cell>
          <cell r="Y306">
            <v>73</v>
          </cell>
          <cell r="Z306" t="str">
            <v>復興</v>
          </cell>
          <cell r="AA306" t="str">
            <v>智</v>
          </cell>
          <cell r="AB306">
            <v>3428</v>
          </cell>
          <cell r="AC306">
            <v>75</v>
          </cell>
          <cell r="AG306">
            <v>79</v>
          </cell>
          <cell r="AK306" t="str">
            <v>妹妹袁曙華(70復小)</v>
          </cell>
          <cell r="AL306" t="str">
            <v>袁</v>
          </cell>
          <cell r="AU306" t="str">
            <v>仁</v>
          </cell>
          <cell r="AV306" t="str">
            <v>智</v>
          </cell>
          <cell r="AW306" t="str">
            <v>智</v>
          </cell>
          <cell r="AX306" t="str">
            <v>智</v>
          </cell>
        </row>
        <row r="307">
          <cell r="D307" t="str">
            <v>袁蔚然</v>
          </cell>
          <cell r="G307" t="str">
            <v>Yuan</v>
          </cell>
          <cell r="H307" t="str">
            <v>Virginia</v>
          </cell>
          <cell r="I307" t="str">
            <v>virginiayuan2002@yahoo.com</v>
          </cell>
          <cell r="K307" t="str">
            <v>Y</v>
          </cell>
          <cell r="L307" t="str">
            <v>831-655-8888</v>
          </cell>
          <cell r="P307" t="str">
            <v>Monterey</v>
          </cell>
          <cell r="Q307" t="str">
            <v>CA</v>
          </cell>
          <cell r="S307" t="str">
            <v>USA</v>
          </cell>
          <cell r="U307">
            <v>69</v>
          </cell>
          <cell r="V307" t="str">
            <v>復興</v>
          </cell>
          <cell r="W307" t="str">
            <v>忠</v>
          </cell>
          <cell r="X307">
            <v>12141</v>
          </cell>
          <cell r="Y307">
            <v>72</v>
          </cell>
          <cell r="Z307" t="str">
            <v>復興</v>
          </cell>
          <cell r="AA307" t="str">
            <v>智</v>
          </cell>
          <cell r="AB307">
            <v>2401</v>
          </cell>
          <cell r="AC307">
            <v>75</v>
          </cell>
          <cell r="AD307" t="str">
            <v>北一女</v>
          </cell>
          <cell r="AE307" t="str">
            <v>御</v>
          </cell>
          <cell r="AF307">
            <v>2101</v>
          </cell>
          <cell r="AG307">
            <v>79</v>
          </cell>
          <cell r="AK307" t="str">
            <v>田森豪(69靜心)</v>
          </cell>
          <cell r="AL307" t="str">
            <v>袁</v>
          </cell>
          <cell r="AN307" t="str">
            <v>北加</v>
          </cell>
          <cell r="AP307" t="str">
            <v>M</v>
          </cell>
          <cell r="AS307" t="str">
            <v>忠</v>
          </cell>
          <cell r="AT307" t="str">
            <v>忠</v>
          </cell>
          <cell r="AU307" t="str">
            <v>忠</v>
          </cell>
          <cell r="AV307" t="str">
            <v>智</v>
          </cell>
          <cell r="AW307" t="str">
            <v>智</v>
          </cell>
          <cell r="AX307" t="str">
            <v>智</v>
          </cell>
          <cell r="AY307" t="str">
            <v>Line</v>
          </cell>
        </row>
        <row r="308">
          <cell r="D308" t="str">
            <v>馬正行</v>
          </cell>
          <cell r="G308" t="str">
            <v>Ma</v>
          </cell>
          <cell r="K308" t="str">
            <v>D</v>
          </cell>
          <cell r="L308" t="str">
            <v>8610-6950-6500</v>
          </cell>
          <cell r="M308" t="str">
            <v>8610-6950-6700</v>
          </cell>
          <cell r="N308" t="str">
            <v>86-18910821699; 86-1331131866 </v>
          </cell>
          <cell r="O308" t="str">
            <v>北京市 通州區 台湖鎮 徐莊96號 歐意曼家具工廠</v>
          </cell>
          <cell r="P308" t="str">
            <v>北京市</v>
          </cell>
          <cell r="S308" t="str">
            <v>PRC</v>
          </cell>
          <cell r="T308" t="str">
            <v>BJOEM@126.com; hosee0909@126.com</v>
          </cell>
          <cell r="U308">
            <v>69</v>
          </cell>
          <cell r="V308" t="str">
            <v>復興</v>
          </cell>
          <cell r="W308" t="str">
            <v>孝</v>
          </cell>
          <cell r="X308">
            <v>12222</v>
          </cell>
          <cell r="Y308">
            <v>72</v>
          </cell>
          <cell r="Z308" t="str">
            <v>復興</v>
          </cell>
          <cell r="AA308" t="str">
            <v>仁</v>
          </cell>
          <cell r="AB308">
            <v>2530</v>
          </cell>
          <cell r="AC308">
            <v>75</v>
          </cell>
          <cell r="AE308">
            <v>0</v>
          </cell>
          <cell r="AG308">
            <v>79</v>
          </cell>
          <cell r="AK308" t="str">
            <v>2016年9月15日過世</v>
          </cell>
          <cell r="AL308" t="str">
            <v>馬</v>
          </cell>
          <cell r="AM308" t="str">
            <v>歿</v>
          </cell>
          <cell r="AS308" t="str">
            <v>仁</v>
          </cell>
          <cell r="AT308" t="str">
            <v>仁</v>
          </cell>
          <cell r="AU308" t="str">
            <v>孝</v>
          </cell>
          <cell r="AX308" t="str">
            <v>仁</v>
          </cell>
        </row>
        <row r="309">
          <cell r="D309" t="str">
            <v>馬玉琦</v>
          </cell>
          <cell r="G309" t="str">
            <v>Ma</v>
          </cell>
          <cell r="H309" t="str">
            <v>Mark</v>
          </cell>
          <cell r="I309" t="str">
            <v>mayuchiyuma@yahoo.com.tw</v>
          </cell>
          <cell r="K309" t="str">
            <v>Y</v>
          </cell>
          <cell r="L309" t="str">
            <v>02-2709-9257</v>
          </cell>
          <cell r="N309" t="str">
            <v>0921641220</v>
          </cell>
          <cell r="P309" t="str">
            <v>台北市</v>
          </cell>
          <cell r="S309" t="str">
            <v>ROC</v>
          </cell>
          <cell r="T309" t="str">
            <v>mayuchi123@gmail.com</v>
          </cell>
          <cell r="U309">
            <v>69</v>
          </cell>
          <cell r="V309" t="str">
            <v>復興</v>
          </cell>
          <cell r="W309" t="str">
            <v>仁</v>
          </cell>
          <cell r="X309">
            <v>12346</v>
          </cell>
          <cell r="Y309">
            <v>72</v>
          </cell>
          <cell r="Z309" t="str">
            <v>復興</v>
          </cell>
          <cell r="AA309" t="str">
            <v>信</v>
          </cell>
          <cell r="AB309">
            <v>2156</v>
          </cell>
          <cell r="AC309">
            <v>75</v>
          </cell>
          <cell r="AD309" t="str">
            <v>建中</v>
          </cell>
          <cell r="AE309">
            <v>14</v>
          </cell>
          <cell r="AF309">
            <v>1438</v>
          </cell>
          <cell r="AG309">
            <v>81</v>
          </cell>
          <cell r="AH309" t="str">
            <v>淡江</v>
          </cell>
          <cell r="AI309" t="str">
            <v>建築</v>
          </cell>
          <cell r="AK309" t="str">
            <v>兒子馬宗猷</v>
          </cell>
          <cell r="AL309" t="str">
            <v>馬</v>
          </cell>
          <cell r="AS309" t="str">
            <v>孝</v>
          </cell>
          <cell r="AT309" t="str">
            <v>孝</v>
          </cell>
          <cell r="AU309" t="str">
            <v>仁</v>
          </cell>
          <cell r="AV309" t="str">
            <v>望</v>
          </cell>
          <cell r="AW309" t="str">
            <v>信</v>
          </cell>
          <cell r="AX309" t="str">
            <v>信</v>
          </cell>
          <cell r="AY309" t="str">
            <v>Line</v>
          </cell>
        </row>
        <row r="310">
          <cell r="D310" t="str">
            <v>馬利國</v>
          </cell>
          <cell r="U310">
            <v>69</v>
          </cell>
          <cell r="V310" t="str">
            <v>復興</v>
          </cell>
          <cell r="W310" t="str">
            <v>孝</v>
          </cell>
          <cell r="X310">
            <v>12243</v>
          </cell>
          <cell r="Y310">
            <v>73</v>
          </cell>
          <cell r="Z310" t="str">
            <v>復興</v>
          </cell>
          <cell r="AA310" t="str">
            <v>勤</v>
          </cell>
          <cell r="AB310">
            <v>3722</v>
          </cell>
          <cell r="AC310">
            <v>75</v>
          </cell>
          <cell r="AG310">
            <v>79</v>
          </cell>
          <cell r="AL310" t="str">
            <v>馬</v>
          </cell>
          <cell r="AU310" t="str">
            <v>孝</v>
          </cell>
          <cell r="AX310" t="str">
            <v>勤</v>
          </cell>
        </row>
        <row r="311">
          <cell r="D311" t="str">
            <v>高本鈞</v>
          </cell>
          <cell r="G311" t="str">
            <v>Kao</v>
          </cell>
          <cell r="H311" t="str">
            <v>Justin </v>
          </cell>
          <cell r="I311" t="str">
            <v>justinkao2002@yahoo.com </v>
          </cell>
          <cell r="K311" t="str">
            <v>Y</v>
          </cell>
          <cell r="L311" t="str">
            <v>626-839-9385</v>
          </cell>
          <cell r="P311" t="str">
            <v>Rowland Heights</v>
          </cell>
          <cell r="Q311" t="str">
            <v>CA</v>
          </cell>
          <cell r="S311" t="str">
            <v>USA</v>
          </cell>
          <cell r="T311" t="str">
            <v>justin0813@netzero.net</v>
          </cell>
          <cell r="U311">
            <v>69</v>
          </cell>
          <cell r="V311" t="str">
            <v>中山</v>
          </cell>
          <cell r="W311" t="str">
            <v>忠</v>
          </cell>
          <cell r="X311">
            <v>1127</v>
          </cell>
          <cell r="Y311">
            <v>72</v>
          </cell>
          <cell r="Z311" t="str">
            <v>復興</v>
          </cell>
          <cell r="AA311" t="str">
            <v>信</v>
          </cell>
          <cell r="AB311">
            <v>2133</v>
          </cell>
          <cell r="AC311">
            <v>75</v>
          </cell>
          <cell r="AD311" t="str">
            <v>建中</v>
          </cell>
          <cell r="AE311">
            <v>19</v>
          </cell>
          <cell r="AF311">
            <v>1952</v>
          </cell>
          <cell r="AG311">
            <v>79</v>
          </cell>
          <cell r="AH311" t="str">
            <v>東海</v>
          </cell>
          <cell r="AI311" t="str">
            <v>建築</v>
          </cell>
          <cell r="AL311" t="str">
            <v>高</v>
          </cell>
          <cell r="AN311" t="str">
            <v>南加</v>
          </cell>
          <cell r="AP311" t="str">
            <v>R</v>
          </cell>
          <cell r="AX311" t="str">
            <v>信</v>
          </cell>
          <cell r="AY311" t="str">
            <v>Line</v>
          </cell>
        </row>
        <row r="312">
          <cell r="D312" t="str">
            <v>高維綱</v>
          </cell>
          <cell r="F312" t="str">
            <v>仁</v>
          </cell>
          <cell r="U312">
            <v>68</v>
          </cell>
          <cell r="V312" t="str">
            <v>復興</v>
          </cell>
          <cell r="W312" t="str">
            <v>和</v>
          </cell>
          <cell r="X312">
            <v>11720</v>
          </cell>
          <cell r="Y312">
            <v>72</v>
          </cell>
          <cell r="Z312" t="str">
            <v>復興</v>
          </cell>
          <cell r="AA312" t="str">
            <v>勇</v>
          </cell>
          <cell r="AB312">
            <v>2612</v>
          </cell>
          <cell r="AC312">
            <v>75</v>
          </cell>
          <cell r="AD312" t="str">
            <v>辭修</v>
          </cell>
          <cell r="AG312">
            <v>79</v>
          </cell>
          <cell r="AL312" t="str">
            <v>高</v>
          </cell>
          <cell r="AX312" t="str">
            <v>勇</v>
          </cell>
        </row>
        <row r="313">
          <cell r="D313" t="str">
            <v>高德瑾</v>
          </cell>
          <cell r="F313" t="str">
            <v>仁</v>
          </cell>
          <cell r="L313" t="str">
            <v>台灣力根實業股份有限公司高德瑾03-329-2488﹔03-329-8325 </v>
          </cell>
          <cell r="M313" t="str">
            <v>力根實業(股). 職務職銜. 經理. 聯絡電話. (03)3298325-6 3298066. 出生日期. 1月15日.</v>
          </cell>
          <cell r="U313">
            <v>69</v>
          </cell>
          <cell r="V313" t="str">
            <v>復興</v>
          </cell>
          <cell r="W313" t="str">
            <v>孝</v>
          </cell>
          <cell r="X313">
            <v>12241</v>
          </cell>
          <cell r="Y313">
            <v>73</v>
          </cell>
          <cell r="Z313" t="str">
            <v>復興</v>
          </cell>
          <cell r="AA313" t="str">
            <v>望</v>
          </cell>
          <cell r="AB313">
            <v>3226</v>
          </cell>
          <cell r="AC313">
            <v>75</v>
          </cell>
          <cell r="AG313">
            <v>79</v>
          </cell>
          <cell r="AL313" t="str">
            <v>高</v>
          </cell>
          <cell r="AU313" t="str">
            <v>孝</v>
          </cell>
          <cell r="AX313" t="str">
            <v>望</v>
          </cell>
        </row>
        <row r="314">
          <cell r="D314" t="str">
            <v>高慧芳</v>
          </cell>
          <cell r="G314" t="str">
            <v>Kao</v>
          </cell>
          <cell r="H314" t="str">
            <v>Melissa</v>
          </cell>
          <cell r="I314" t="str">
            <v>c21kao@yahoo.com</v>
          </cell>
          <cell r="K314" t="str">
            <v>Y</v>
          </cell>
          <cell r="L314" t="str">
            <v>301-869-6789</v>
          </cell>
          <cell r="N314" t="str">
            <v>301-523-0822</v>
          </cell>
          <cell r="P314" t="str">
            <v>Gaithersburg</v>
          </cell>
          <cell r="Q314" t="str">
            <v>MD</v>
          </cell>
          <cell r="S314" t="str">
            <v>USA</v>
          </cell>
          <cell r="U314">
            <v>69</v>
          </cell>
          <cell r="V314" t="str">
            <v>復興</v>
          </cell>
          <cell r="W314" t="str">
            <v>信</v>
          </cell>
          <cell r="X314">
            <v>12540</v>
          </cell>
          <cell r="Y314">
            <v>72</v>
          </cell>
          <cell r="Z314" t="str">
            <v>再興</v>
          </cell>
          <cell r="AA314" t="str">
            <v>和</v>
          </cell>
          <cell r="AB314">
            <v>8624</v>
          </cell>
          <cell r="AC314">
            <v>75</v>
          </cell>
          <cell r="AD314" t="str">
            <v>北一女</v>
          </cell>
          <cell r="AE314" t="str">
            <v>禮</v>
          </cell>
          <cell r="AF314">
            <v>1819</v>
          </cell>
          <cell r="AG314">
            <v>79</v>
          </cell>
          <cell r="AK314" t="str">
            <v>謝凱平; 女兒謝麗卿(女婿施佳豪)</v>
          </cell>
          <cell r="AL314" t="str">
            <v>高</v>
          </cell>
          <cell r="AS314" t="str">
            <v>愛</v>
          </cell>
          <cell r="AT314" t="str">
            <v>愛</v>
          </cell>
          <cell r="AU314" t="str">
            <v>信</v>
          </cell>
          <cell r="AY314" t="str">
            <v>Line</v>
          </cell>
        </row>
        <row r="315">
          <cell r="D315" t="str">
            <v>高學淵</v>
          </cell>
          <cell r="I315" t="str">
            <v>konica0905@yahoo.com.tw</v>
          </cell>
          <cell r="K315" t="str">
            <v>Y</v>
          </cell>
          <cell r="M315" t="str">
            <v>02-2812-1843</v>
          </cell>
          <cell r="O315" t="str">
            <v>台北市延平北路六段57號</v>
          </cell>
          <cell r="P315" t="str">
            <v>台北市</v>
          </cell>
          <cell r="S315" t="str">
            <v>ROC</v>
          </cell>
          <cell r="U315">
            <v>69</v>
          </cell>
          <cell r="Y315">
            <v>72</v>
          </cell>
          <cell r="Z315" t="str">
            <v>復興</v>
          </cell>
          <cell r="AA315" t="str">
            <v>仁</v>
          </cell>
          <cell r="AB315">
            <v>2522</v>
          </cell>
          <cell r="AC315">
            <v>75</v>
          </cell>
          <cell r="AD315" t="str">
            <v>附中夜</v>
          </cell>
          <cell r="AE315">
            <v>34</v>
          </cell>
          <cell r="AF315">
            <v>3403</v>
          </cell>
          <cell r="AG315">
            <v>79</v>
          </cell>
          <cell r="AK315" t="str">
            <v>綺色佳快速沖印有限公司</v>
          </cell>
          <cell r="AL315" t="str">
            <v>高</v>
          </cell>
          <cell r="AX315" t="str">
            <v>仁</v>
          </cell>
        </row>
        <row r="316">
          <cell r="D316" t="str">
            <v>涂光宗</v>
          </cell>
          <cell r="G316" t="str">
            <v>Tu</v>
          </cell>
          <cell r="H316" t="str">
            <v>Edward </v>
          </cell>
          <cell r="I316" t="str">
            <v>tuedward@gmail.com</v>
          </cell>
          <cell r="K316" t="str">
            <v>Y</v>
          </cell>
          <cell r="L316" t="str">
            <v>516-621-9153</v>
          </cell>
          <cell r="P316" t="str">
            <v>Greenvale</v>
          </cell>
          <cell r="Q316" t="str">
            <v>NY</v>
          </cell>
          <cell r="S316" t="str">
            <v>USA</v>
          </cell>
          <cell r="T316" t="str">
            <v>Tu_edward@hotmail.com; edtu2@yahoo.com</v>
          </cell>
          <cell r="U316">
            <v>69</v>
          </cell>
          <cell r="V316" t="str">
            <v>復興</v>
          </cell>
          <cell r="W316" t="str">
            <v>愛</v>
          </cell>
          <cell r="X316">
            <v>12423</v>
          </cell>
          <cell r="Y316">
            <v>72</v>
          </cell>
          <cell r="Z316" t="str">
            <v>復興</v>
          </cell>
          <cell r="AA316" t="str">
            <v>勇</v>
          </cell>
          <cell r="AB316">
            <v>2645</v>
          </cell>
          <cell r="AC316">
            <v>75</v>
          </cell>
          <cell r="AD316" t="str">
            <v>出國</v>
          </cell>
          <cell r="AG316">
            <v>79</v>
          </cell>
          <cell r="AL316" t="str">
            <v>涂</v>
          </cell>
          <cell r="AS316" t="str">
            <v>愛</v>
          </cell>
          <cell r="AT316" t="str">
            <v>愛</v>
          </cell>
          <cell r="AU316" t="str">
            <v>愛</v>
          </cell>
          <cell r="AV316" t="str">
            <v>勇</v>
          </cell>
          <cell r="AW316" t="str">
            <v>勇</v>
          </cell>
          <cell r="AX316" t="str">
            <v>勇</v>
          </cell>
        </row>
        <row r="317">
          <cell r="D317" t="str">
            <v>宿玉華</v>
          </cell>
          <cell r="H317" t="str">
            <v>宿希成</v>
          </cell>
          <cell r="I317" t="str">
            <v>jh9413@gmail.com</v>
          </cell>
          <cell r="K317" t="str">
            <v>Y</v>
          </cell>
          <cell r="L317" t="str">
            <v>02-2232-9273</v>
          </cell>
          <cell r="P317" t="str">
            <v>台北</v>
          </cell>
          <cell r="S317" t="str">
            <v>ROC</v>
          </cell>
          <cell r="T317" t="str">
            <v>upsc@unionpatent.com.tw</v>
          </cell>
          <cell r="U317">
            <v>69</v>
          </cell>
          <cell r="V317" t="str">
            <v>復興</v>
          </cell>
          <cell r="W317" t="str">
            <v>愛</v>
          </cell>
          <cell r="X317">
            <v>12454</v>
          </cell>
          <cell r="Y317">
            <v>72</v>
          </cell>
          <cell r="AC317">
            <v>75</v>
          </cell>
          <cell r="AG317">
            <v>79</v>
          </cell>
          <cell r="AL317" t="str">
            <v>宿</v>
          </cell>
          <cell r="AU317" t="str">
            <v>愛</v>
          </cell>
        </row>
        <row r="318">
          <cell r="D318" t="str">
            <v>宿希成</v>
          </cell>
          <cell r="G318" t="str">
            <v>Hsu</v>
          </cell>
          <cell r="H318" t="str">
            <v>Jeffrey</v>
          </cell>
          <cell r="I318" t="str">
            <v>jh9413@gmail.com</v>
          </cell>
          <cell r="K318" t="str">
            <v>Y</v>
          </cell>
          <cell r="L318" t="str">
            <v>02-2396-3382</v>
          </cell>
          <cell r="M318" t="str">
            <v>02-2721-1306 x 360</v>
          </cell>
          <cell r="N318" t="str">
            <v>0922090911</v>
          </cell>
          <cell r="P318" t="str">
            <v>台北</v>
          </cell>
          <cell r="S318" t="str">
            <v>ROC</v>
          </cell>
          <cell r="T318" t="str">
            <v>02-2356-3365 (F); upsc@unionpatent.com.tw</v>
          </cell>
          <cell r="U318">
            <v>69</v>
          </cell>
          <cell r="V318" t="str">
            <v>復興</v>
          </cell>
          <cell r="W318" t="str">
            <v>孝</v>
          </cell>
          <cell r="X318">
            <v>12244</v>
          </cell>
          <cell r="Y318">
            <v>72</v>
          </cell>
          <cell r="Z318" t="str">
            <v>大華</v>
          </cell>
          <cell r="AA318" t="str">
            <v>禮</v>
          </cell>
          <cell r="AB318">
            <v>8344</v>
          </cell>
          <cell r="AC318">
            <v>75</v>
          </cell>
          <cell r="AG318">
            <v>79</v>
          </cell>
          <cell r="AL318" t="str">
            <v>宿</v>
          </cell>
          <cell r="AS318" t="str">
            <v>仁</v>
          </cell>
          <cell r="AT318" t="str">
            <v>仁</v>
          </cell>
          <cell r="AU318" t="str">
            <v>孝</v>
          </cell>
        </row>
        <row r="319">
          <cell r="D319" t="str">
            <v>張　援</v>
          </cell>
          <cell r="L319" t="str">
            <v>淡江大學化材系教授 張援</v>
          </cell>
          <cell r="M319" t="str">
            <v>台視與周、謝兩人事情均已圓滿解決，和工會的緊張關係也較疏緩，日前由鄭優作東，請工會幹部江碩茂、張援、陳文（門豈）等十餘人晚宴</v>
          </cell>
          <cell r="U319">
            <v>69</v>
          </cell>
          <cell r="V319" t="str">
            <v>復興</v>
          </cell>
          <cell r="W319" t="str">
            <v>愛</v>
          </cell>
          <cell r="X319">
            <v>12421</v>
          </cell>
          <cell r="Y319">
            <v>72</v>
          </cell>
          <cell r="AC319">
            <v>75</v>
          </cell>
          <cell r="AG319">
            <v>79</v>
          </cell>
          <cell r="AL319" t="str">
            <v>張</v>
          </cell>
          <cell r="AU319" t="str">
            <v>愛</v>
          </cell>
        </row>
        <row r="320">
          <cell r="D320" t="str">
            <v>張　意</v>
          </cell>
          <cell r="G320" t="str">
            <v>Chang</v>
          </cell>
          <cell r="H320" t="str">
            <v>Ye</v>
          </cell>
          <cell r="I320" t="str">
            <v>yechang1029@gmail.com</v>
          </cell>
          <cell r="K320" t="str">
            <v>Y</v>
          </cell>
          <cell r="L320" t="str">
            <v>02-2577-2318</v>
          </cell>
          <cell r="M320" t="str">
            <v>02-2732-4374</v>
          </cell>
          <cell r="N320" t="str">
            <v>0926151565</v>
          </cell>
          <cell r="P320" t="str">
            <v>台北市</v>
          </cell>
          <cell r="S320" t="str">
            <v>ROC</v>
          </cell>
          <cell r="T320" t="str">
            <v>epoch.ye@msa.hinet.net; yechang@ms43.hinet.net</v>
          </cell>
          <cell r="U320">
            <v>69</v>
          </cell>
          <cell r="V320" t="str">
            <v>復興</v>
          </cell>
          <cell r="W320" t="str">
            <v>仁</v>
          </cell>
          <cell r="X320">
            <v>12345</v>
          </cell>
          <cell r="Y320">
            <v>72</v>
          </cell>
          <cell r="Z320" t="str">
            <v>復興</v>
          </cell>
          <cell r="AA320" t="str">
            <v>愛</v>
          </cell>
          <cell r="AB320">
            <v>2316</v>
          </cell>
          <cell r="AC320">
            <v>75</v>
          </cell>
          <cell r="AD320" t="str">
            <v>北一女</v>
          </cell>
          <cell r="AE320" t="str">
            <v>御</v>
          </cell>
          <cell r="AF320">
            <v>2145</v>
          </cell>
          <cell r="AG320">
            <v>79</v>
          </cell>
          <cell r="AH320" t="str">
            <v>淡江</v>
          </cell>
          <cell r="AI320" t="str">
            <v>法文</v>
          </cell>
          <cell r="AJ320">
            <v>0</v>
          </cell>
          <cell r="AK320" t="str">
            <v>02-2736-2876 (F)</v>
          </cell>
          <cell r="AL320" t="str">
            <v>張</v>
          </cell>
          <cell r="AS320" t="str">
            <v>仁</v>
          </cell>
          <cell r="AT320" t="str">
            <v>仁</v>
          </cell>
          <cell r="AU320" t="str">
            <v>仁</v>
          </cell>
          <cell r="AV320" t="str">
            <v>愛</v>
          </cell>
          <cell r="AW320" t="str">
            <v>愛</v>
          </cell>
          <cell r="AX320" t="str">
            <v>愛</v>
          </cell>
        </row>
        <row r="321">
          <cell r="D321" t="str">
            <v>張大剛</v>
          </cell>
          <cell r="G321" t="str">
            <v>Chang</v>
          </cell>
          <cell r="H321" t="str">
            <v>Da Kang</v>
          </cell>
          <cell r="I321" t="str">
            <v>dahkang@yahoo.com</v>
          </cell>
          <cell r="K321" t="str">
            <v>Y</v>
          </cell>
          <cell r="L321" t="str">
            <v>732-819-7930</v>
          </cell>
          <cell r="N321" t="str">
            <v>908-421-6804</v>
          </cell>
          <cell r="Q321" t="str">
            <v>NJ </v>
          </cell>
          <cell r="S321" t="str">
            <v>USA</v>
          </cell>
          <cell r="U321">
            <v>69</v>
          </cell>
          <cell r="V321" t="str">
            <v>新民</v>
          </cell>
          <cell r="W321" t="str">
            <v>忠</v>
          </cell>
          <cell r="X321">
            <v>8152</v>
          </cell>
          <cell r="Y321">
            <v>72</v>
          </cell>
          <cell r="Z321" t="str">
            <v>復興</v>
          </cell>
          <cell r="AA321" t="str">
            <v>勇</v>
          </cell>
          <cell r="AB321">
            <v>2608</v>
          </cell>
          <cell r="AC321">
            <v>75</v>
          </cell>
          <cell r="AD321" t="str">
            <v>附中</v>
          </cell>
          <cell r="AE321">
            <v>298</v>
          </cell>
          <cell r="AF321">
            <v>29821</v>
          </cell>
          <cell r="AG321">
            <v>79</v>
          </cell>
          <cell r="AH321" t="str">
            <v>大同</v>
          </cell>
          <cell r="AI321" t="str">
            <v>NA</v>
          </cell>
          <cell r="AK321" t="str">
            <v>唐鳳儀</v>
          </cell>
          <cell r="AL321" t="str">
            <v>張</v>
          </cell>
          <cell r="AX321" t="str">
            <v>勇</v>
          </cell>
        </row>
        <row r="322">
          <cell r="D322" t="str">
            <v>張小珍</v>
          </cell>
          <cell r="G322" t="str">
            <v>Lee</v>
          </cell>
          <cell r="H322" t="str">
            <v>Tammy </v>
          </cell>
          <cell r="I322" t="str">
            <v>Tammy@prime-art.com</v>
          </cell>
          <cell r="K322" t="str">
            <v>Y</v>
          </cell>
          <cell r="L322" t="str">
            <v>972-867-4277</v>
          </cell>
          <cell r="O322" t="str">
            <v>18823 Fortson Ave.</v>
          </cell>
          <cell r="P322" t="str">
            <v>Dallas</v>
          </cell>
          <cell r="Q322" t="str">
            <v>TX</v>
          </cell>
          <cell r="R322">
            <v>75252</v>
          </cell>
          <cell r="S322" t="str">
            <v>USA</v>
          </cell>
          <cell r="U322">
            <v>68</v>
          </cell>
          <cell r="V322" t="str">
            <v>復興</v>
          </cell>
          <cell r="W322" t="str">
            <v>信</v>
          </cell>
          <cell r="X322">
            <v>11539</v>
          </cell>
          <cell r="Y322">
            <v>72</v>
          </cell>
          <cell r="Z322" t="str">
            <v>復興</v>
          </cell>
          <cell r="AA322" t="str">
            <v>智</v>
          </cell>
          <cell r="AB322">
            <v>2447</v>
          </cell>
          <cell r="AC322">
            <v>75</v>
          </cell>
          <cell r="AG322">
            <v>79</v>
          </cell>
          <cell r="AL322" t="str">
            <v>張</v>
          </cell>
          <cell r="AM322" t="str">
            <v>v</v>
          </cell>
          <cell r="AQ322">
            <v>1</v>
          </cell>
          <cell r="AV322" t="str">
            <v>智</v>
          </cell>
          <cell r="AW322" t="str">
            <v>智</v>
          </cell>
          <cell r="AX322" t="str">
            <v>智</v>
          </cell>
        </row>
        <row r="323">
          <cell r="D323" t="str">
            <v>張中斗</v>
          </cell>
          <cell r="I323" t="str">
            <v>chung.tou@msa.hinet.net</v>
          </cell>
          <cell r="J323" t="str">
            <v>bad</v>
          </cell>
          <cell r="K323" t="str">
            <v>Y</v>
          </cell>
          <cell r="L323" t="str">
            <v>05-589-2200</v>
          </cell>
          <cell r="N323" t="str">
            <v>0935699666</v>
          </cell>
          <cell r="S323" t="str">
            <v>ROC</v>
          </cell>
          <cell r="U323">
            <v>69</v>
          </cell>
          <cell r="Y323">
            <v>72</v>
          </cell>
          <cell r="Z323" t="str">
            <v>復興</v>
          </cell>
          <cell r="AA323" t="str">
            <v>望</v>
          </cell>
          <cell r="AB323">
            <v>2241</v>
          </cell>
          <cell r="AC323">
            <v>75</v>
          </cell>
          <cell r="AG323">
            <v>79</v>
          </cell>
          <cell r="AK323" t="str">
            <v>雲林縣正心高中家長會長</v>
          </cell>
          <cell r="AL323" t="str">
            <v>張</v>
          </cell>
          <cell r="AX323" t="str">
            <v>望</v>
          </cell>
        </row>
        <row r="324">
          <cell r="D324" t="str">
            <v>張永平</v>
          </cell>
          <cell r="G324" t="str">
            <v>Chang</v>
          </cell>
          <cell r="H324" t="str">
            <v>Aubrey</v>
          </cell>
          <cell r="I324" t="str">
            <v>achang1011@aol.com</v>
          </cell>
          <cell r="K324" t="str">
            <v>Y</v>
          </cell>
          <cell r="N324" t="str">
            <v>86-13602651373</v>
          </cell>
          <cell r="S324" t="str">
            <v>PRC</v>
          </cell>
          <cell r="U324">
            <v>69</v>
          </cell>
          <cell r="Y324">
            <v>72</v>
          </cell>
          <cell r="Z324" t="str">
            <v>復興</v>
          </cell>
          <cell r="AA324" t="str">
            <v>望</v>
          </cell>
          <cell r="AB324">
            <v>2210</v>
          </cell>
          <cell r="AC324">
            <v>75</v>
          </cell>
          <cell r="AD324" t="str">
            <v>附中</v>
          </cell>
          <cell r="AE324">
            <v>286</v>
          </cell>
          <cell r="AF324">
            <v>28613</v>
          </cell>
          <cell r="AG324">
            <v>79</v>
          </cell>
          <cell r="AH324" t="str">
            <v>海洋</v>
          </cell>
          <cell r="AI324" t="str">
            <v>航海</v>
          </cell>
          <cell r="AL324" t="str">
            <v>張</v>
          </cell>
          <cell r="AX324" t="str">
            <v>望</v>
          </cell>
        </row>
        <row r="325">
          <cell r="D325" t="str">
            <v>張念鄉</v>
          </cell>
          <cell r="G325" t="str">
            <v>Yao</v>
          </cell>
          <cell r="H325" t="str">
            <v>Nancy </v>
          </cell>
          <cell r="I325" t="str">
            <v>nancynyao@gmail.com</v>
          </cell>
          <cell r="K325" t="str">
            <v>Y</v>
          </cell>
          <cell r="L325" t="str">
            <v>02-2751-9796</v>
          </cell>
          <cell r="M325" t="str">
            <v>213-244-5382</v>
          </cell>
          <cell r="N325" t="str">
            <v>213-215-5562</v>
          </cell>
          <cell r="O325" t="str">
            <v>台北市大安區忠孝東路四段216巷44號7樓</v>
          </cell>
          <cell r="P325" t="str">
            <v>San Gabriel</v>
          </cell>
          <cell r="Q325" t="str">
            <v>CA</v>
          </cell>
          <cell r="S325" t="str">
            <v>USA</v>
          </cell>
          <cell r="T325" t="str">
            <v>02-2751-9796台北市大安區忠孝東路四段216巷44號7樓; nyao@semprautilities.com</v>
          </cell>
          <cell r="U325">
            <v>69</v>
          </cell>
          <cell r="V325" t="str">
            <v>復興</v>
          </cell>
          <cell r="W325" t="str">
            <v>信</v>
          </cell>
          <cell r="X325">
            <v>12541</v>
          </cell>
          <cell r="Y325">
            <v>72</v>
          </cell>
          <cell r="Z325" t="str">
            <v>再興</v>
          </cell>
          <cell r="AA325" t="str">
            <v>忠</v>
          </cell>
          <cell r="AB325">
            <v>8126</v>
          </cell>
          <cell r="AC325">
            <v>75</v>
          </cell>
          <cell r="AD325" t="str">
            <v>北一女</v>
          </cell>
          <cell r="AE325" t="str">
            <v>忠</v>
          </cell>
          <cell r="AF325">
            <v>154</v>
          </cell>
          <cell r="AG325">
            <v>79</v>
          </cell>
          <cell r="AK325" t="str">
            <v>在加州從事電腦</v>
          </cell>
          <cell r="AL325" t="str">
            <v>張</v>
          </cell>
          <cell r="AN325" t="str">
            <v>南加</v>
          </cell>
          <cell r="AS325" t="str">
            <v>信</v>
          </cell>
          <cell r="AT325" t="str">
            <v>信</v>
          </cell>
          <cell r="AU325" t="str">
            <v>信</v>
          </cell>
        </row>
        <row r="326">
          <cell r="D326" t="str">
            <v>張國良</v>
          </cell>
          <cell r="I326" t="str">
            <v>a0910180945@gmail.com</v>
          </cell>
          <cell r="K326" t="str">
            <v>Y</v>
          </cell>
          <cell r="M326" t="str">
            <v>02-2784-6003</v>
          </cell>
          <cell r="N326" t="str">
            <v>0910180945</v>
          </cell>
          <cell r="P326" t="str">
            <v>台北市</v>
          </cell>
          <cell r="S326" t="str">
            <v>ROC</v>
          </cell>
          <cell r="T326" t="str">
            <v>fanvanessa2006@yahoo.com.tw</v>
          </cell>
          <cell r="U326">
            <v>69</v>
          </cell>
          <cell r="V326" t="str">
            <v>復興</v>
          </cell>
          <cell r="W326" t="str">
            <v>仁</v>
          </cell>
          <cell r="X326">
            <v>12313</v>
          </cell>
          <cell r="Y326">
            <v>73</v>
          </cell>
          <cell r="Z326" t="str">
            <v>復興</v>
          </cell>
          <cell r="AA326" t="str">
            <v>仁</v>
          </cell>
          <cell r="AB326">
            <v>3538</v>
          </cell>
          <cell r="AC326">
            <v>76</v>
          </cell>
          <cell r="AD326" t="str">
            <v>中正</v>
          </cell>
          <cell r="AG326">
            <v>80</v>
          </cell>
          <cell r="AL326" t="str">
            <v>張</v>
          </cell>
          <cell r="AS326" t="str">
            <v>忠</v>
          </cell>
          <cell r="AT326" t="str">
            <v>忠</v>
          </cell>
          <cell r="AU326" t="str">
            <v>仁</v>
          </cell>
          <cell r="AX326" t="str">
            <v>仁</v>
          </cell>
        </row>
        <row r="327">
          <cell r="D327" t="str">
            <v>張善玲</v>
          </cell>
          <cell r="U327">
            <v>68</v>
          </cell>
          <cell r="V327" t="str">
            <v>復興</v>
          </cell>
          <cell r="W327" t="str">
            <v>義</v>
          </cell>
          <cell r="X327">
            <v>11605</v>
          </cell>
          <cell r="Y327">
            <v>72</v>
          </cell>
          <cell r="Z327" t="str">
            <v>復興</v>
          </cell>
          <cell r="AA327" t="str">
            <v>愛</v>
          </cell>
          <cell r="AB327">
            <v>2335</v>
          </cell>
          <cell r="AC327">
            <v>75</v>
          </cell>
          <cell r="AD327" t="str">
            <v>一女夜</v>
          </cell>
          <cell r="AG327">
            <v>79</v>
          </cell>
          <cell r="AH327" t="str">
            <v>淡江</v>
          </cell>
          <cell r="AI327" t="str">
            <v>德語</v>
          </cell>
          <cell r="AL327" t="str">
            <v>張</v>
          </cell>
          <cell r="AV327" t="str">
            <v>愛</v>
          </cell>
          <cell r="AW327" t="str">
            <v>愛</v>
          </cell>
          <cell r="AX327" t="str">
            <v>愛</v>
          </cell>
        </row>
        <row r="328">
          <cell r="D328" t="str">
            <v>張敬文</v>
          </cell>
          <cell r="G328" t="str">
            <v>Chang</v>
          </cell>
          <cell r="H328" t="str">
            <v>Vincent </v>
          </cell>
          <cell r="I328" t="str">
            <v>vchang011858@yahoo.com</v>
          </cell>
          <cell r="K328" t="str">
            <v>Y</v>
          </cell>
          <cell r="L328" t="str">
            <v>626-576-8938</v>
          </cell>
          <cell r="O328" t="str">
            <v>2190 Sherwood Rd. </v>
          </cell>
          <cell r="P328" t="str">
            <v>San Marino</v>
          </cell>
          <cell r="Q328" t="str">
            <v>CA</v>
          </cell>
          <cell r="R328">
            <v>91108</v>
          </cell>
          <cell r="S328" t="str">
            <v>USA</v>
          </cell>
          <cell r="U328">
            <v>69</v>
          </cell>
          <cell r="V328" t="str">
            <v>復興</v>
          </cell>
          <cell r="W328" t="str">
            <v>愛</v>
          </cell>
          <cell r="X328">
            <v>12431</v>
          </cell>
          <cell r="Y328">
            <v>72</v>
          </cell>
          <cell r="Z328" t="str">
            <v>復興</v>
          </cell>
          <cell r="AA328" t="str">
            <v>望</v>
          </cell>
          <cell r="AB328">
            <v>2211</v>
          </cell>
          <cell r="AC328">
            <v>75</v>
          </cell>
          <cell r="AD328" t="str">
            <v>建中</v>
          </cell>
          <cell r="AE328">
            <v>11</v>
          </cell>
          <cell r="AF328">
            <v>1107</v>
          </cell>
          <cell r="AG328">
            <v>79</v>
          </cell>
          <cell r="AH328" t="str">
            <v>淡江</v>
          </cell>
          <cell r="AI328" t="str">
            <v>電工</v>
          </cell>
          <cell r="AL328" t="str">
            <v>張</v>
          </cell>
          <cell r="AN328" t="str">
            <v>南加</v>
          </cell>
          <cell r="AP328" t="str">
            <v>R</v>
          </cell>
          <cell r="AS328" t="str">
            <v>X</v>
          </cell>
          <cell r="AT328" t="str">
            <v>孝</v>
          </cell>
          <cell r="AU328" t="str">
            <v>愛</v>
          </cell>
          <cell r="AW328" t="str">
            <v>望</v>
          </cell>
          <cell r="AX328" t="str">
            <v>望</v>
          </cell>
          <cell r="AY328" t="str">
            <v>Line</v>
          </cell>
        </row>
        <row r="329">
          <cell r="D329" t="str">
            <v>張殿華</v>
          </cell>
          <cell r="I329" t="str">
            <v>chanle0621@gmail.com</v>
          </cell>
          <cell r="K329" t="str">
            <v>Y</v>
          </cell>
          <cell r="L329" t="str">
            <v>03-312-5337</v>
          </cell>
          <cell r="N329" t="str">
            <v>415-602-6759</v>
          </cell>
          <cell r="P329" t="str">
            <v>San Francisco</v>
          </cell>
          <cell r="Q329" t="str">
            <v>CA</v>
          </cell>
          <cell r="S329" t="str">
            <v>USA</v>
          </cell>
          <cell r="T329" t="str">
            <v>415-731-3789  chanle0621@yahoo.com.tw</v>
          </cell>
          <cell r="U329">
            <v>69</v>
          </cell>
          <cell r="V329" t="str">
            <v>復興</v>
          </cell>
          <cell r="W329" t="str">
            <v>義</v>
          </cell>
          <cell r="X329">
            <v>12620</v>
          </cell>
          <cell r="Y329">
            <v>72</v>
          </cell>
          <cell r="Z329" t="str">
            <v>大安</v>
          </cell>
          <cell r="AC329">
            <v>75</v>
          </cell>
          <cell r="AG329">
            <v>79</v>
          </cell>
          <cell r="AL329" t="str">
            <v>張</v>
          </cell>
          <cell r="AN329" t="str">
            <v>北加</v>
          </cell>
          <cell r="AU329" t="str">
            <v>義</v>
          </cell>
        </row>
        <row r="330">
          <cell r="D330" t="str">
            <v>張誠正</v>
          </cell>
          <cell r="G330" t="str">
            <v>Chan</v>
          </cell>
          <cell r="H330" t="str">
            <v>Charles</v>
          </cell>
          <cell r="I330" t="str">
            <v>ccchang_se@yahoo.com</v>
          </cell>
          <cell r="K330" t="str">
            <v>Y</v>
          </cell>
          <cell r="Q330" t="str">
            <v>CA</v>
          </cell>
          <cell r="S330" t="str">
            <v>USA</v>
          </cell>
          <cell r="U330">
            <v>69</v>
          </cell>
          <cell r="Y330">
            <v>73</v>
          </cell>
          <cell r="Z330" t="str">
            <v>復興</v>
          </cell>
          <cell r="AA330" t="str">
            <v>望</v>
          </cell>
          <cell r="AB330">
            <v>3241</v>
          </cell>
          <cell r="AC330">
            <v>76</v>
          </cell>
          <cell r="AL330" t="str">
            <v>張</v>
          </cell>
          <cell r="AX330" t="str">
            <v>望</v>
          </cell>
        </row>
        <row r="331">
          <cell r="D331" t="str">
            <v>張慧增</v>
          </cell>
          <cell r="G331" t="str">
            <v>Wang</v>
          </cell>
          <cell r="H331" t="str">
            <v>Alice</v>
          </cell>
          <cell r="I331" t="str">
            <v>mrsalicewang@yahoo.com</v>
          </cell>
          <cell r="K331" t="str">
            <v>Y</v>
          </cell>
          <cell r="L331" t="str">
            <v>718-359-5358</v>
          </cell>
          <cell r="N331" t="str">
            <v>917-650-6066</v>
          </cell>
          <cell r="Q331" t="str">
            <v>NY </v>
          </cell>
          <cell r="S331" t="str">
            <v>USA</v>
          </cell>
          <cell r="U331">
            <v>69</v>
          </cell>
          <cell r="V331" t="str">
            <v>再興</v>
          </cell>
          <cell r="W331" t="str">
            <v>乙</v>
          </cell>
          <cell r="X331">
            <v>11212</v>
          </cell>
          <cell r="Y331">
            <v>72</v>
          </cell>
          <cell r="Z331" t="str">
            <v>復興</v>
          </cell>
          <cell r="AA331" t="str">
            <v>智</v>
          </cell>
          <cell r="AB331">
            <v>2453</v>
          </cell>
          <cell r="AC331">
            <v>75</v>
          </cell>
          <cell r="AD331" t="str">
            <v>介壽</v>
          </cell>
          <cell r="AG331">
            <v>79</v>
          </cell>
          <cell r="AL331" t="str">
            <v>張</v>
          </cell>
          <cell r="AV331" t="str">
            <v>智</v>
          </cell>
          <cell r="AW331" t="str">
            <v>智</v>
          </cell>
          <cell r="AX331" t="str">
            <v>智</v>
          </cell>
          <cell r="AY331" t="str">
            <v>Line</v>
          </cell>
        </row>
        <row r="332">
          <cell r="D332" t="str">
            <v>曹文玲</v>
          </cell>
          <cell r="G332" t="str">
            <v>Tsao</v>
          </cell>
          <cell r="H332" t="str">
            <v>Wen-Ling </v>
          </cell>
          <cell r="J332" t="str">
            <v>瘦</v>
          </cell>
          <cell r="K332" t="str">
            <v>Y</v>
          </cell>
          <cell r="O332" t="str">
            <v>2158 Ranch View Drive</v>
          </cell>
          <cell r="P332" t="str">
            <v>Rocklin</v>
          </cell>
          <cell r="Q332" t="str">
            <v>CA</v>
          </cell>
          <cell r="R332">
            <v>95765</v>
          </cell>
          <cell r="S332" t="str">
            <v>USA</v>
          </cell>
          <cell r="U332">
            <v>69</v>
          </cell>
          <cell r="Y332">
            <v>72</v>
          </cell>
          <cell r="Z332" t="str">
            <v>復興</v>
          </cell>
          <cell r="AA332" t="str">
            <v>智</v>
          </cell>
          <cell r="AB332">
            <v>2444</v>
          </cell>
          <cell r="AC332">
            <v>75</v>
          </cell>
          <cell r="AD332" t="str">
            <v>北一女</v>
          </cell>
          <cell r="AE332" t="str">
            <v>平</v>
          </cell>
          <cell r="AF332">
            <v>829</v>
          </cell>
          <cell r="AG332">
            <v>79</v>
          </cell>
          <cell r="AK332" t="str">
            <v>DOB:05/1957</v>
          </cell>
          <cell r="AL332" t="str">
            <v>曹</v>
          </cell>
          <cell r="AV332" t="str">
            <v>智</v>
          </cell>
          <cell r="AW332" t="str">
            <v>智</v>
          </cell>
          <cell r="AX332" t="str">
            <v>智</v>
          </cell>
        </row>
        <row r="333">
          <cell r="D333" t="str">
            <v>曹怡憲</v>
          </cell>
          <cell r="G333" t="str">
            <v>Tsao</v>
          </cell>
          <cell r="H333" t="str">
            <v>Alvin Y.</v>
          </cell>
          <cell r="I333" t="str">
            <v>aytsao@hotmail.com</v>
          </cell>
          <cell r="K333" t="str">
            <v>Y</v>
          </cell>
          <cell r="L333" t="str">
            <v>703-680-4865</v>
          </cell>
          <cell r="M333" t="str">
            <v>703-352-2288 x 113</v>
          </cell>
          <cell r="O333" t="str">
            <v>http://www.wretch.cc/blog/FJUSUFA/9448439</v>
          </cell>
          <cell r="P333" t="str">
            <v>Springfield</v>
          </cell>
          <cell r="Q333" t="str">
            <v>VA</v>
          </cell>
          <cell r="S333" t="str">
            <v>USA</v>
          </cell>
          <cell r="T333" t="str">
            <v>atsao@theprdgroup.com</v>
          </cell>
          <cell r="U333">
            <v>69</v>
          </cell>
          <cell r="V333" t="str">
            <v>復興</v>
          </cell>
          <cell r="W333" t="str">
            <v>忠</v>
          </cell>
          <cell r="X333">
            <v>12110</v>
          </cell>
          <cell r="Y333">
            <v>72</v>
          </cell>
          <cell r="Z333" t="str">
            <v>復興</v>
          </cell>
          <cell r="AA333" t="str">
            <v>勇</v>
          </cell>
          <cell r="AB333">
            <v>2619</v>
          </cell>
          <cell r="AC333">
            <v>75</v>
          </cell>
          <cell r="AD333" t="str">
            <v>成功</v>
          </cell>
          <cell r="AE333">
            <v>304</v>
          </cell>
          <cell r="AF333">
            <v>30444</v>
          </cell>
          <cell r="AG333">
            <v>79</v>
          </cell>
          <cell r="AH333" t="str">
            <v>輔大</v>
          </cell>
          <cell r="AI333" t="str">
            <v>大傳</v>
          </cell>
          <cell r="AK333" t="str">
            <v>The PRD Group Ltd </v>
          </cell>
          <cell r="AL333" t="str">
            <v>曹</v>
          </cell>
          <cell r="AS333" t="str">
            <v>仁</v>
          </cell>
          <cell r="AT333" t="str">
            <v>仁</v>
          </cell>
          <cell r="AU333" t="str">
            <v>忠</v>
          </cell>
          <cell r="AX333" t="str">
            <v>勇</v>
          </cell>
          <cell r="AY333" t="str">
            <v>Line</v>
          </cell>
        </row>
        <row r="334">
          <cell r="D334" t="str">
            <v>梁永華</v>
          </cell>
          <cell r="G334" t="str">
            <v>Liang</v>
          </cell>
          <cell r="I334" t="str">
            <v>yhliang@sbcglobal.net</v>
          </cell>
          <cell r="K334" t="str">
            <v>Y</v>
          </cell>
          <cell r="L334" t="str">
            <v>818-591-8015 </v>
          </cell>
          <cell r="Q334" t="str">
            <v>CA</v>
          </cell>
          <cell r="S334" t="str">
            <v>USA</v>
          </cell>
          <cell r="U334">
            <v>69</v>
          </cell>
          <cell r="V334" t="str">
            <v>復興</v>
          </cell>
          <cell r="W334" t="str">
            <v>信</v>
          </cell>
          <cell r="X334">
            <v>12522</v>
          </cell>
          <cell r="Y334">
            <v>72</v>
          </cell>
          <cell r="Z334" t="str">
            <v>及人</v>
          </cell>
          <cell r="AA334" t="str">
            <v>忠</v>
          </cell>
          <cell r="AB334">
            <v>2102</v>
          </cell>
          <cell r="AC334">
            <v>75</v>
          </cell>
          <cell r="AG334">
            <v>79</v>
          </cell>
          <cell r="AL334" t="str">
            <v>梁</v>
          </cell>
          <cell r="AN334" t="str">
            <v>南加</v>
          </cell>
          <cell r="AU334" t="str">
            <v>信</v>
          </cell>
          <cell r="AW334" t="str">
            <v> </v>
          </cell>
        </row>
        <row r="335">
          <cell r="D335" t="str">
            <v>梁望和</v>
          </cell>
          <cell r="G335" t="str">
            <v>Liang</v>
          </cell>
          <cell r="H335" t="str">
            <v>Hope</v>
          </cell>
          <cell r="I335" t="str">
            <v>hopeliangny@yahoo.com</v>
          </cell>
          <cell r="K335" t="str">
            <v>Y</v>
          </cell>
          <cell r="M335" t="str">
            <v>516-482-0672</v>
          </cell>
          <cell r="O335" t="str">
            <v>http://www.ccgn.net/web/guest/26</v>
          </cell>
          <cell r="Q335" t="str">
            <v>NY</v>
          </cell>
          <cell r="S335" t="str">
            <v>USA</v>
          </cell>
          <cell r="U335">
            <v>69</v>
          </cell>
          <cell r="V335" t="str">
            <v>靜心</v>
          </cell>
          <cell r="W335" t="str">
            <v>愛</v>
          </cell>
          <cell r="X335">
            <v>8439</v>
          </cell>
          <cell r="Y335">
            <v>72</v>
          </cell>
          <cell r="Z335" t="str">
            <v>復興</v>
          </cell>
          <cell r="AA335" t="str">
            <v>智</v>
          </cell>
          <cell r="AB335">
            <v>2408</v>
          </cell>
          <cell r="AC335">
            <v>75</v>
          </cell>
          <cell r="AG335">
            <v>79</v>
          </cell>
          <cell r="AK335" t="str">
            <v>Community Church of Great Neck</v>
          </cell>
          <cell r="AL335" t="str">
            <v>梁</v>
          </cell>
          <cell r="AV335" t="str">
            <v>智</v>
          </cell>
          <cell r="AW335" t="str">
            <v>智</v>
          </cell>
          <cell r="AX335" t="str">
            <v>智</v>
          </cell>
          <cell r="AY335" t="str">
            <v>Line</v>
          </cell>
        </row>
        <row r="336">
          <cell r="D336" t="str">
            <v>梁德鳴</v>
          </cell>
          <cell r="U336">
            <v>69</v>
          </cell>
          <cell r="V336" t="str">
            <v>復興</v>
          </cell>
          <cell r="W336" t="str">
            <v>愛</v>
          </cell>
          <cell r="X336">
            <v>12439</v>
          </cell>
          <cell r="Y336">
            <v>72</v>
          </cell>
          <cell r="Z336" t="str">
            <v>衛理</v>
          </cell>
          <cell r="AA336" t="str">
            <v>愛</v>
          </cell>
          <cell r="AB336">
            <v>9302</v>
          </cell>
          <cell r="AC336">
            <v>75</v>
          </cell>
          <cell r="AG336">
            <v>79</v>
          </cell>
          <cell r="AL336" t="str">
            <v>梁</v>
          </cell>
          <cell r="AU336" t="str">
            <v>愛</v>
          </cell>
        </row>
        <row r="337">
          <cell r="D337" t="str">
            <v>莊文琮</v>
          </cell>
          <cell r="G337" t="str">
            <v>Chuang </v>
          </cell>
          <cell r="H337" t="str">
            <v>Wen-Tsung </v>
          </cell>
          <cell r="I337" t="str">
            <v>bannka1@aol.com</v>
          </cell>
          <cell r="K337" t="str">
            <v>Y</v>
          </cell>
          <cell r="L337" t="str">
            <v>248-334-9926</v>
          </cell>
          <cell r="P337" t="str">
            <v>Bloomfield Hills</v>
          </cell>
          <cell r="Q337" t="str">
            <v>MI</v>
          </cell>
          <cell r="S337" t="str">
            <v>USA</v>
          </cell>
          <cell r="U337">
            <v>69</v>
          </cell>
          <cell r="Y337">
            <v>72</v>
          </cell>
          <cell r="Z337" t="str">
            <v>復興</v>
          </cell>
          <cell r="AA337" t="str">
            <v>信</v>
          </cell>
          <cell r="AB337">
            <v>2107</v>
          </cell>
          <cell r="AC337">
            <v>75</v>
          </cell>
          <cell r="AD337" t="str">
            <v>建中</v>
          </cell>
          <cell r="AE337">
            <v>25</v>
          </cell>
          <cell r="AF337">
            <v>2529</v>
          </cell>
          <cell r="AG337">
            <v>79</v>
          </cell>
          <cell r="AH337" t="str">
            <v>台大</v>
          </cell>
          <cell r="AI337" t="str">
            <v>機械</v>
          </cell>
          <cell r="AJ337">
            <v>645231</v>
          </cell>
          <cell r="AK337" t="str">
            <v>ADAPCO CONSULTING COMPANY(1993/4)</v>
          </cell>
          <cell r="AL337" t="str">
            <v>莊</v>
          </cell>
          <cell r="AX337" t="str">
            <v>信</v>
          </cell>
        </row>
        <row r="338">
          <cell r="D338" t="str">
            <v>許步墀</v>
          </cell>
          <cell r="G338" t="str">
            <v>Hsu</v>
          </cell>
          <cell r="H338" t="str">
            <v>Charles</v>
          </cell>
          <cell r="I338" t="str">
            <v>charles.hsu@twn.fujixerox.com</v>
          </cell>
          <cell r="K338" t="str">
            <v>Y</v>
          </cell>
          <cell r="L338" t="str">
            <v>02-2822-8726</v>
          </cell>
          <cell r="M338" t="str">
            <v>02-2713-1399 x 1823</v>
          </cell>
          <cell r="N338" t="str">
            <v>0938011667</v>
          </cell>
          <cell r="O338" t="str">
            <v>台北市實踐街6巷3弄10號3F</v>
          </cell>
          <cell r="P338" t="str">
            <v>台北市</v>
          </cell>
          <cell r="S338" t="str">
            <v>ROC</v>
          </cell>
          <cell r="U338">
            <v>69</v>
          </cell>
          <cell r="V338" t="str">
            <v>永樂</v>
          </cell>
          <cell r="W338">
            <v>5</v>
          </cell>
          <cell r="X338">
            <v>240534</v>
          </cell>
          <cell r="Y338">
            <v>72</v>
          </cell>
          <cell r="Z338" t="str">
            <v>復興</v>
          </cell>
          <cell r="AA338" t="str">
            <v>信</v>
          </cell>
          <cell r="AB338">
            <v>2114</v>
          </cell>
          <cell r="AC338">
            <v>75</v>
          </cell>
          <cell r="AD338" t="str">
            <v>附中</v>
          </cell>
          <cell r="AE338">
            <v>304</v>
          </cell>
          <cell r="AF338">
            <v>30415</v>
          </cell>
          <cell r="AG338">
            <v>79</v>
          </cell>
          <cell r="AH338" t="str">
            <v>中原</v>
          </cell>
          <cell r="AI338" t="str">
            <v>電工</v>
          </cell>
          <cell r="AL338" t="str">
            <v>許</v>
          </cell>
          <cell r="AO338" t="str">
            <v>R</v>
          </cell>
          <cell r="AV338" t="str">
            <v>毅</v>
          </cell>
          <cell r="AW338" t="str">
            <v>信</v>
          </cell>
          <cell r="AX338" t="str">
            <v>信</v>
          </cell>
          <cell r="AY338" t="str">
            <v>Line</v>
          </cell>
        </row>
        <row r="339">
          <cell r="D339" t="str">
            <v>許夢熊</v>
          </cell>
          <cell r="G339" t="str">
            <v>Hsu</v>
          </cell>
          <cell r="K339" t="str">
            <v>D</v>
          </cell>
          <cell r="L339" t="str">
            <v>02-8773-7970</v>
          </cell>
          <cell r="M339" t="str">
            <v>lwhsu@ms23.hinet.net(x)</v>
          </cell>
          <cell r="N339" t="str">
            <v>0938000728(x)</v>
          </cell>
          <cell r="O339" t="str">
            <v>問附中周章誠</v>
          </cell>
          <cell r="P339" t="str">
            <v>台中市</v>
          </cell>
          <cell r="S339" t="str">
            <v>ROC</v>
          </cell>
          <cell r="U339">
            <v>69</v>
          </cell>
          <cell r="V339" t="str">
            <v>復興</v>
          </cell>
          <cell r="W339" t="str">
            <v>愛</v>
          </cell>
          <cell r="X339">
            <v>12428</v>
          </cell>
          <cell r="Y339">
            <v>72</v>
          </cell>
          <cell r="Z339" t="str">
            <v>復興</v>
          </cell>
          <cell r="AA339" t="str">
            <v>勇</v>
          </cell>
          <cell r="AB339">
            <v>2613</v>
          </cell>
          <cell r="AC339">
            <v>75</v>
          </cell>
          <cell r="AD339" t="str">
            <v>附中</v>
          </cell>
          <cell r="AE339">
            <v>285</v>
          </cell>
          <cell r="AF339">
            <v>28541</v>
          </cell>
          <cell r="AG339">
            <v>79</v>
          </cell>
          <cell r="AK339" t="str">
            <v>是2015年3月因為心肌梗塞往生</v>
          </cell>
          <cell r="AL339" t="str">
            <v>許</v>
          </cell>
          <cell r="AM339" t="str">
            <v>歿</v>
          </cell>
          <cell r="AU339" t="str">
            <v>愛</v>
          </cell>
          <cell r="AX339" t="str">
            <v>勇</v>
          </cell>
        </row>
        <row r="340">
          <cell r="D340" t="str">
            <v>許燕珠</v>
          </cell>
          <cell r="U340">
            <v>69</v>
          </cell>
          <cell r="V340" t="str">
            <v>復興</v>
          </cell>
          <cell r="W340" t="str">
            <v>義</v>
          </cell>
          <cell r="X340">
            <v>12646</v>
          </cell>
          <cell r="Y340">
            <v>72</v>
          </cell>
          <cell r="AC340">
            <v>75</v>
          </cell>
          <cell r="AG340">
            <v>79</v>
          </cell>
          <cell r="AL340" t="str">
            <v>許</v>
          </cell>
          <cell r="AU340" t="str">
            <v>義</v>
          </cell>
        </row>
        <row r="341">
          <cell r="D341" t="str">
            <v>許鐵華</v>
          </cell>
          <cell r="G341" t="str">
            <v>Hsu</v>
          </cell>
          <cell r="H341" t="str">
            <v>Tedward </v>
          </cell>
          <cell r="I341" t="str">
            <v>elemecht@ms58.hinet.net</v>
          </cell>
          <cell r="K341" t="str">
            <v>Y</v>
          </cell>
          <cell r="L341" t="str">
            <v>02-2931-7936</v>
          </cell>
          <cell r="M341" t="str">
            <v>02-8932-1317</v>
          </cell>
          <cell r="N341" t="str">
            <v>0921053471</v>
          </cell>
          <cell r="P341" t="str">
            <v>台北市</v>
          </cell>
          <cell r="S341" t="str">
            <v>ROC</v>
          </cell>
          <cell r="U341">
            <v>68</v>
          </cell>
          <cell r="V341" t="str">
            <v>復興</v>
          </cell>
          <cell r="W341" t="str">
            <v>忠</v>
          </cell>
          <cell r="X341">
            <v>11106</v>
          </cell>
          <cell r="Y341">
            <v>72</v>
          </cell>
          <cell r="Z341" t="str">
            <v>復興</v>
          </cell>
          <cell r="AA341" t="str">
            <v>信</v>
          </cell>
          <cell r="AB341">
            <v>2127</v>
          </cell>
          <cell r="AC341">
            <v>75</v>
          </cell>
          <cell r="AD341" t="str">
            <v>建中</v>
          </cell>
          <cell r="AE341">
            <v>3</v>
          </cell>
          <cell r="AF341">
            <v>307</v>
          </cell>
          <cell r="AG341">
            <v>79</v>
          </cell>
          <cell r="AH341" t="str">
            <v>東吳</v>
          </cell>
          <cell r="AI341" t="str">
            <v>電計</v>
          </cell>
          <cell r="AL341" t="str">
            <v>許</v>
          </cell>
          <cell r="AX341" t="str">
            <v>信</v>
          </cell>
          <cell r="AY341" t="str">
            <v>Line</v>
          </cell>
        </row>
        <row r="342">
          <cell r="D342" t="str">
            <v>連昭志</v>
          </cell>
          <cell r="F342" t="str">
            <v>仁</v>
          </cell>
          <cell r="G342" t="str">
            <v>Lien</v>
          </cell>
          <cell r="H342" t="str">
            <v>J. George</v>
          </cell>
          <cell r="I342" t="str">
            <v>jgl@teco.com.tw</v>
          </cell>
          <cell r="K342" t="str">
            <v>Y</v>
          </cell>
          <cell r="M342" t="str">
            <v>02-2655-3413</v>
          </cell>
          <cell r="N342" t="str">
            <v>0970030668</v>
          </cell>
          <cell r="P342" t="str">
            <v>台北市</v>
          </cell>
          <cell r="S342" t="str">
            <v>ROC</v>
          </cell>
          <cell r="U342">
            <v>69</v>
          </cell>
          <cell r="Y342">
            <v>72</v>
          </cell>
          <cell r="Z342" t="str">
            <v>復興</v>
          </cell>
          <cell r="AA342" t="str">
            <v>望</v>
          </cell>
          <cell r="AB342">
            <v>2222</v>
          </cell>
          <cell r="AC342">
            <v>75</v>
          </cell>
          <cell r="AD342" t="str">
            <v>建中</v>
          </cell>
          <cell r="AE342">
            <v>25</v>
          </cell>
          <cell r="AF342">
            <v>2525</v>
          </cell>
          <cell r="AG342">
            <v>79</v>
          </cell>
          <cell r="AL342" t="str">
            <v>連</v>
          </cell>
          <cell r="AX342" t="str">
            <v>望</v>
          </cell>
        </row>
        <row r="343">
          <cell r="D343" t="str">
            <v>連富田</v>
          </cell>
          <cell r="I343" t="str">
            <v>lieng.tomida@gmail.com</v>
          </cell>
          <cell r="K343" t="str">
            <v>Y</v>
          </cell>
          <cell r="M343" t="str">
            <v>02-2581-2859</v>
          </cell>
          <cell r="N343" t="str">
            <v>0931107607</v>
          </cell>
          <cell r="P343" t="str">
            <v>台北市</v>
          </cell>
          <cell r="S343" t="str">
            <v>ROC</v>
          </cell>
          <cell r="T343" t="str">
            <v>08054677429</v>
          </cell>
          <cell r="U343">
            <v>69</v>
          </cell>
          <cell r="V343" t="str">
            <v>大龍</v>
          </cell>
          <cell r="Y343">
            <v>72</v>
          </cell>
          <cell r="Z343" t="str">
            <v>復興</v>
          </cell>
          <cell r="AA343" t="str">
            <v>仁</v>
          </cell>
          <cell r="AB343">
            <v>2536</v>
          </cell>
          <cell r="AC343">
            <v>75</v>
          </cell>
          <cell r="AG343">
            <v>79</v>
          </cell>
          <cell r="AL343" t="str">
            <v>連</v>
          </cell>
          <cell r="AX343" t="str">
            <v>仁</v>
          </cell>
        </row>
        <row r="344">
          <cell r="D344" t="str">
            <v>郭　雋</v>
          </cell>
          <cell r="U344">
            <v>69</v>
          </cell>
          <cell r="V344" t="str">
            <v>復興</v>
          </cell>
          <cell r="W344" t="str">
            <v>義</v>
          </cell>
          <cell r="X344">
            <v>12629</v>
          </cell>
          <cell r="Y344">
            <v>73</v>
          </cell>
          <cell r="AC344">
            <v>76</v>
          </cell>
          <cell r="AD344" t="str">
            <v>中正</v>
          </cell>
          <cell r="AG344">
            <v>79</v>
          </cell>
          <cell r="AL344" t="str">
            <v>郭</v>
          </cell>
          <cell r="AU344" t="str">
            <v>義</v>
          </cell>
        </row>
        <row r="345">
          <cell r="D345" t="str">
            <v>郭志成</v>
          </cell>
          <cell r="I345" t="str">
            <v>yaowang@adelphia.net</v>
          </cell>
          <cell r="J345" t="str">
            <v>bad</v>
          </cell>
          <cell r="K345" t="str">
            <v>Y</v>
          </cell>
          <cell r="N345" t="str">
            <v>0958588989</v>
          </cell>
          <cell r="Q345" t="str">
            <v>CA</v>
          </cell>
          <cell r="S345" t="str">
            <v>USA</v>
          </cell>
          <cell r="U345">
            <v>69</v>
          </cell>
          <cell r="V345" t="str">
            <v>復興</v>
          </cell>
          <cell r="W345" t="str">
            <v>仁</v>
          </cell>
          <cell r="X345">
            <v>12320</v>
          </cell>
          <cell r="Y345">
            <v>72</v>
          </cell>
          <cell r="Z345" t="str">
            <v>出國</v>
          </cell>
          <cell r="AC345">
            <v>75</v>
          </cell>
          <cell r="AD345" t="str">
            <v>出國</v>
          </cell>
          <cell r="AG345">
            <v>79</v>
          </cell>
          <cell r="AL345" t="str">
            <v>郭</v>
          </cell>
          <cell r="AU345" t="str">
            <v>仁</v>
          </cell>
        </row>
        <row r="346">
          <cell r="D346" t="str">
            <v>郭威廉</v>
          </cell>
          <cell r="K346" t="str">
            <v>D</v>
          </cell>
          <cell r="S346" t="str">
            <v>ROC</v>
          </cell>
          <cell r="T346" t="str">
            <v>哥哥郭雅濤(郭亞陶)信箱 tolic-bj@263.net; peterkuo0807@gmail.com</v>
          </cell>
          <cell r="U346">
            <v>69</v>
          </cell>
          <cell r="V346" t="str">
            <v>復興</v>
          </cell>
          <cell r="W346" t="str">
            <v>忠</v>
          </cell>
          <cell r="X346">
            <v>12125</v>
          </cell>
          <cell r="Y346">
            <v>72</v>
          </cell>
          <cell r="Z346" t="str">
            <v>大華</v>
          </cell>
          <cell r="AA346" t="str">
            <v>智</v>
          </cell>
          <cell r="AB346">
            <v>8438</v>
          </cell>
          <cell r="AC346">
            <v>75</v>
          </cell>
          <cell r="AG346">
            <v>79</v>
          </cell>
          <cell r="AK346" t="str">
            <v>1989年在美國出家，法號致中法師，因糖尿病久治不愈，身體虛弱，於2014年12月22日在台中辭世，享年58歲。</v>
          </cell>
          <cell r="AL346" t="str">
            <v>郭</v>
          </cell>
          <cell r="AM346" t="str">
            <v>歿</v>
          </cell>
          <cell r="AS346" t="str">
            <v>忠</v>
          </cell>
          <cell r="AT346" t="str">
            <v>忠</v>
          </cell>
          <cell r="AU346" t="str">
            <v>忠</v>
          </cell>
        </row>
        <row r="347">
          <cell r="D347" t="str">
            <v>郭淑雅</v>
          </cell>
          <cell r="G347" t="str">
            <v>Hochen</v>
          </cell>
          <cell r="H347" t="str">
            <v>Gloria</v>
          </cell>
          <cell r="I347" t="str">
            <v>gloriakuo12@gmail.com</v>
          </cell>
          <cell r="K347" t="str">
            <v>Y</v>
          </cell>
          <cell r="L347" t="str">
            <v>02-2704-3982</v>
          </cell>
          <cell r="N347" t="str">
            <v>0928823982</v>
          </cell>
          <cell r="O347" t="str">
            <v>台北市東豐街43號4樓</v>
          </cell>
          <cell r="P347" t="str">
            <v>台北市</v>
          </cell>
          <cell r="S347" t="str">
            <v>ROC</v>
          </cell>
          <cell r="T347" t="str">
            <v>sego@ms19.hinet.net</v>
          </cell>
          <cell r="U347">
            <v>69</v>
          </cell>
          <cell r="Y347">
            <v>72</v>
          </cell>
          <cell r="Z347" t="str">
            <v>復興</v>
          </cell>
          <cell r="AA347" t="str">
            <v>智</v>
          </cell>
          <cell r="AB347">
            <v>2430</v>
          </cell>
          <cell r="AC347">
            <v>75</v>
          </cell>
          <cell r="AD347" t="str">
            <v>北一女</v>
          </cell>
          <cell r="AE347" t="str">
            <v>樂</v>
          </cell>
          <cell r="AF347">
            <v>1927</v>
          </cell>
          <cell r="AG347">
            <v>79</v>
          </cell>
          <cell r="AH347" t="str">
            <v>台大</v>
          </cell>
          <cell r="AI347" t="str">
            <v>政治</v>
          </cell>
          <cell r="AJ347">
            <v>643247</v>
          </cell>
          <cell r="AK347" t="str">
            <v>賀陳旦</v>
          </cell>
          <cell r="AL347" t="str">
            <v>郭</v>
          </cell>
          <cell r="AV347" t="str">
            <v>智</v>
          </cell>
          <cell r="AW347" t="str">
            <v>智</v>
          </cell>
          <cell r="AX347" t="str">
            <v>智</v>
          </cell>
        </row>
        <row r="348">
          <cell r="D348" t="str">
            <v>郭維宗</v>
          </cell>
          <cell r="U348">
            <v>69</v>
          </cell>
          <cell r="Y348">
            <v>72</v>
          </cell>
          <cell r="Z348" t="str">
            <v>復興</v>
          </cell>
          <cell r="AA348" t="str">
            <v>仁</v>
          </cell>
          <cell r="AB348">
            <v>2533</v>
          </cell>
          <cell r="AC348">
            <v>75</v>
          </cell>
          <cell r="AG348">
            <v>79</v>
          </cell>
          <cell r="AL348" t="str">
            <v>郭</v>
          </cell>
          <cell r="AX348" t="str">
            <v>仁</v>
          </cell>
        </row>
        <row r="349">
          <cell r="D349" t="str">
            <v>陳　芹</v>
          </cell>
          <cell r="U349">
            <v>69</v>
          </cell>
          <cell r="V349" t="str">
            <v>復興</v>
          </cell>
          <cell r="W349" t="str">
            <v>義</v>
          </cell>
          <cell r="X349">
            <v>12638</v>
          </cell>
          <cell r="Y349">
            <v>72</v>
          </cell>
          <cell r="Z349" t="str">
            <v>復興</v>
          </cell>
          <cell r="AA349" t="str">
            <v>智</v>
          </cell>
          <cell r="AB349">
            <v>2422</v>
          </cell>
          <cell r="AC349">
            <v>75</v>
          </cell>
          <cell r="AD349" t="str">
            <v>北一女</v>
          </cell>
          <cell r="AE349" t="str">
            <v>射</v>
          </cell>
          <cell r="AF349">
            <v>2002</v>
          </cell>
          <cell r="AG349">
            <v>79</v>
          </cell>
          <cell r="AH349" t="str">
            <v>中興</v>
          </cell>
          <cell r="AI349" t="str">
            <v>統計</v>
          </cell>
          <cell r="AL349" t="str">
            <v>陳</v>
          </cell>
          <cell r="AS349" t="str">
            <v>仁</v>
          </cell>
          <cell r="AT349" t="str">
            <v>仁</v>
          </cell>
          <cell r="AU349" t="str">
            <v>義</v>
          </cell>
          <cell r="AV349" t="str">
            <v>智</v>
          </cell>
          <cell r="AW349" t="str">
            <v>智</v>
          </cell>
          <cell r="AX349" t="str">
            <v>智</v>
          </cell>
        </row>
        <row r="350">
          <cell r="D350" t="str">
            <v>陳力耘</v>
          </cell>
          <cell r="G350" t="str">
            <v>Wang</v>
          </cell>
          <cell r="H350" t="str">
            <v>Vera</v>
          </cell>
          <cell r="I350" t="str">
            <v>verawang315@yahoo.com</v>
          </cell>
          <cell r="K350" t="str">
            <v>Y</v>
          </cell>
          <cell r="M350" t="str">
            <v>626-462-8900</v>
          </cell>
          <cell r="N350" t="str">
            <v>626-374-6662</v>
          </cell>
          <cell r="Q350" t="str">
            <v>CA</v>
          </cell>
          <cell r="S350" t="str">
            <v>USA</v>
          </cell>
          <cell r="T350" t="str">
            <v>vera.wang@unitedcb.com(x)</v>
          </cell>
          <cell r="U350">
            <v>69</v>
          </cell>
          <cell r="V350" t="str">
            <v>復興</v>
          </cell>
          <cell r="W350" t="str">
            <v>信</v>
          </cell>
          <cell r="X350">
            <v>12544</v>
          </cell>
          <cell r="Y350">
            <v>72</v>
          </cell>
          <cell r="AC350">
            <v>75</v>
          </cell>
          <cell r="AG350">
            <v>79</v>
          </cell>
          <cell r="AK350" t="str">
            <v>王　皓</v>
          </cell>
          <cell r="AL350" t="str">
            <v>陳</v>
          </cell>
          <cell r="AN350" t="str">
            <v>南加</v>
          </cell>
          <cell r="AU350" t="str">
            <v>信</v>
          </cell>
        </row>
        <row r="351">
          <cell r="D351" t="str">
            <v>陳小平</v>
          </cell>
          <cell r="U351">
            <v>69</v>
          </cell>
          <cell r="V351" t="str">
            <v>復興</v>
          </cell>
          <cell r="W351" t="str">
            <v>孝</v>
          </cell>
          <cell r="X351">
            <v>12232</v>
          </cell>
          <cell r="Y351">
            <v>72</v>
          </cell>
          <cell r="AC351">
            <v>75</v>
          </cell>
          <cell r="AG351">
            <v>79</v>
          </cell>
          <cell r="AL351" t="str">
            <v>陳</v>
          </cell>
          <cell r="AS351" t="str">
            <v>孝</v>
          </cell>
          <cell r="AT351" t="str">
            <v>孝</v>
          </cell>
          <cell r="AU351" t="str">
            <v>孝</v>
          </cell>
        </row>
        <row r="352">
          <cell r="D352" t="str">
            <v>陳小曼</v>
          </cell>
          <cell r="G352" t="str">
            <v>Chen</v>
          </cell>
          <cell r="H352" t="str">
            <v>Menny</v>
          </cell>
          <cell r="I352" t="str">
            <v>menny.chen@mail.doc.gov</v>
          </cell>
          <cell r="J352" t="str">
            <v>bad</v>
          </cell>
          <cell r="K352" t="str">
            <v>Y</v>
          </cell>
          <cell r="L352" t="str">
            <v>02-2755-2183</v>
          </cell>
          <cell r="M352" t="str">
            <v>02-2720-1550 x 325</v>
          </cell>
          <cell r="N352" t="str">
            <v>0952552496</v>
          </cell>
          <cell r="P352" t="str">
            <v>台北市</v>
          </cell>
          <cell r="S352" t="str">
            <v>ROC</v>
          </cell>
          <cell r="U352">
            <v>69</v>
          </cell>
          <cell r="V352" t="str">
            <v>復興</v>
          </cell>
          <cell r="W352" t="str">
            <v>仁</v>
          </cell>
          <cell r="X352">
            <v>12347</v>
          </cell>
          <cell r="Y352">
            <v>72</v>
          </cell>
          <cell r="AC352">
            <v>75</v>
          </cell>
          <cell r="AG352">
            <v>79</v>
          </cell>
          <cell r="AL352" t="str">
            <v>陳</v>
          </cell>
          <cell r="AU352" t="str">
            <v>仁</v>
          </cell>
        </row>
        <row r="353">
          <cell r="D353" t="str">
            <v>陳仁樹</v>
          </cell>
          <cell r="L353" t="str">
            <v> 臺北縣政府政風處, 科員, 陳仁樹, 02-29603456轉8262</v>
          </cell>
          <cell r="O353" t="str">
            <v>哥哥陳仁建(1967復小、1974建中)</v>
          </cell>
          <cell r="U353">
            <v>69</v>
          </cell>
          <cell r="V353" t="str">
            <v>復興</v>
          </cell>
          <cell r="W353" t="str">
            <v>忠</v>
          </cell>
          <cell r="X353">
            <v>12107</v>
          </cell>
          <cell r="Y353">
            <v>72</v>
          </cell>
          <cell r="AC353">
            <v>75</v>
          </cell>
          <cell r="AG353">
            <v>79</v>
          </cell>
          <cell r="AL353" t="str">
            <v>陳</v>
          </cell>
          <cell r="AS353" t="str">
            <v>仁</v>
          </cell>
          <cell r="AT353" t="str">
            <v>仁</v>
          </cell>
          <cell r="AU353" t="str">
            <v>忠</v>
          </cell>
        </row>
        <row r="354">
          <cell r="D354" t="str">
            <v>陳由義</v>
          </cell>
          <cell r="G354" t="str">
            <v>Chen</v>
          </cell>
          <cell r="H354" t="str">
            <v>Terence </v>
          </cell>
          <cell r="I354" t="str">
            <v>chen8080@yahoo.com</v>
          </cell>
          <cell r="K354" t="str">
            <v>Y</v>
          </cell>
          <cell r="L354" t="str">
            <v>801-232-7487</v>
          </cell>
          <cell r="O354" t="str">
            <v>http://tssauu.forumotion.com/forum-f4/topic-t175.htm</v>
          </cell>
          <cell r="Q354" t="str">
            <v>UT</v>
          </cell>
          <cell r="S354" t="str">
            <v>USA</v>
          </cell>
          <cell r="U354">
            <v>69</v>
          </cell>
          <cell r="V354" t="str">
            <v>復興</v>
          </cell>
          <cell r="W354" t="str">
            <v>義</v>
          </cell>
          <cell r="X354">
            <v>12630</v>
          </cell>
          <cell r="Y354">
            <v>72</v>
          </cell>
          <cell r="Z354" t="str">
            <v>大安</v>
          </cell>
          <cell r="AC354">
            <v>75</v>
          </cell>
          <cell r="AG354">
            <v>79</v>
          </cell>
          <cell r="AL354" t="str">
            <v>陳</v>
          </cell>
          <cell r="AU354" t="str">
            <v>義</v>
          </cell>
          <cell r="AY354" t="str">
            <v>Line</v>
          </cell>
        </row>
        <row r="355">
          <cell r="D355" t="str">
            <v>陳先達</v>
          </cell>
          <cell r="U355">
            <v>69</v>
          </cell>
          <cell r="Y355">
            <v>72</v>
          </cell>
          <cell r="Z355" t="str">
            <v>復興</v>
          </cell>
          <cell r="AA355" t="str">
            <v>仁</v>
          </cell>
          <cell r="AB355">
            <v>2504</v>
          </cell>
          <cell r="AC355">
            <v>75</v>
          </cell>
          <cell r="AG355">
            <v>79</v>
          </cell>
          <cell r="AL355" t="str">
            <v>陳</v>
          </cell>
          <cell r="AX355" t="str">
            <v>仁</v>
          </cell>
        </row>
        <row r="356">
          <cell r="D356" t="str">
            <v>陳依萍</v>
          </cell>
          <cell r="G356" t="str">
            <v>Chen</v>
          </cell>
          <cell r="H356" t="str">
            <v>Edna</v>
          </cell>
          <cell r="I356" t="str">
            <v>manyice@yahoo.com</v>
          </cell>
          <cell r="K356" t="str">
            <v>Y</v>
          </cell>
          <cell r="L356" t="str">
            <v>718-271-2409</v>
          </cell>
          <cell r="P356" t="str">
            <v>Elmhurst</v>
          </cell>
          <cell r="Q356" t="str">
            <v>NY</v>
          </cell>
          <cell r="S356" t="str">
            <v>USA</v>
          </cell>
          <cell r="U356">
            <v>69</v>
          </cell>
          <cell r="V356" t="str">
            <v>復興</v>
          </cell>
          <cell r="W356" t="str">
            <v>愛</v>
          </cell>
          <cell r="X356">
            <v>12432</v>
          </cell>
          <cell r="Y356">
            <v>72</v>
          </cell>
          <cell r="AC356">
            <v>75</v>
          </cell>
          <cell r="AG356">
            <v>79</v>
          </cell>
          <cell r="AL356" t="str">
            <v>陳</v>
          </cell>
          <cell r="AT356" t="str">
            <v>仁</v>
          </cell>
          <cell r="AU356" t="str">
            <v>愛</v>
          </cell>
          <cell r="AY356" t="str">
            <v>Line</v>
          </cell>
        </row>
        <row r="357">
          <cell r="D357" t="str">
            <v>陳孟青</v>
          </cell>
          <cell r="J357" t="str">
            <v>NO</v>
          </cell>
          <cell r="K357" t="str">
            <v>Y</v>
          </cell>
          <cell r="M357" t="str">
            <v>02-2349-1024</v>
          </cell>
          <cell r="N357" t="str">
            <v>0933554234</v>
          </cell>
          <cell r="P357" t="str">
            <v>台北市</v>
          </cell>
          <cell r="S357" t="str">
            <v>ROC</v>
          </cell>
          <cell r="T357" t="str">
            <v>cmc@cwb.gov.tw(x)</v>
          </cell>
          <cell r="U357">
            <v>69</v>
          </cell>
          <cell r="Y357">
            <v>72</v>
          </cell>
          <cell r="Z357" t="str">
            <v>復興</v>
          </cell>
          <cell r="AA357" t="str">
            <v>信</v>
          </cell>
          <cell r="AB357">
            <v>2102</v>
          </cell>
          <cell r="AC357">
            <v>75</v>
          </cell>
          <cell r="AD357" t="str">
            <v>建中</v>
          </cell>
          <cell r="AE357">
            <v>14</v>
          </cell>
          <cell r="AF357">
            <v>1439</v>
          </cell>
          <cell r="AG357">
            <v>80</v>
          </cell>
          <cell r="AH357" t="str">
            <v>台大</v>
          </cell>
          <cell r="AI357" t="str">
            <v>大氣</v>
          </cell>
          <cell r="AJ357">
            <v>652907</v>
          </cell>
          <cell r="AL357" t="str">
            <v>陳</v>
          </cell>
          <cell r="AX357" t="str">
            <v>信</v>
          </cell>
        </row>
        <row r="358">
          <cell r="D358" t="str">
            <v>陳尚志</v>
          </cell>
          <cell r="U358">
            <v>69</v>
          </cell>
          <cell r="Y358">
            <v>72</v>
          </cell>
          <cell r="Z358" t="str">
            <v>復興</v>
          </cell>
          <cell r="AA358" t="str">
            <v>望</v>
          </cell>
          <cell r="AB358">
            <v>2212</v>
          </cell>
          <cell r="AC358">
            <v>75</v>
          </cell>
          <cell r="AD358" t="str">
            <v>成功</v>
          </cell>
          <cell r="AG358">
            <v>79</v>
          </cell>
          <cell r="AL358" t="str">
            <v>陳</v>
          </cell>
          <cell r="AX358" t="str">
            <v>望</v>
          </cell>
        </row>
        <row r="359">
          <cell r="D359" t="str">
            <v>陳建中</v>
          </cell>
          <cell r="G359" t="str">
            <v>Chen</v>
          </cell>
          <cell r="H359" t="str">
            <v>Chien-Chung </v>
          </cell>
          <cell r="I359" t="str">
            <v>cchen0g@gmail.com</v>
          </cell>
          <cell r="K359" t="str">
            <v>Y</v>
          </cell>
          <cell r="L359" t="str">
            <v>805-241-7819</v>
          </cell>
          <cell r="O359" t="str">
            <v>3172 Versaille Court </v>
          </cell>
          <cell r="P359" t="str">
            <v>Thousand Oaks</v>
          </cell>
          <cell r="Q359" t="str">
            <v>CA</v>
          </cell>
          <cell r="S359" t="str">
            <v>USA</v>
          </cell>
          <cell r="T359" t="str">
            <v>cchen@opci.com</v>
          </cell>
          <cell r="U359">
            <v>69</v>
          </cell>
          <cell r="Y359">
            <v>72</v>
          </cell>
          <cell r="Z359" t="str">
            <v>復興</v>
          </cell>
          <cell r="AA359" t="str">
            <v>信</v>
          </cell>
          <cell r="AB359">
            <v>2153</v>
          </cell>
          <cell r="AC359">
            <v>75</v>
          </cell>
          <cell r="AD359" t="str">
            <v>建中</v>
          </cell>
          <cell r="AE359">
            <v>22</v>
          </cell>
          <cell r="AF359">
            <v>2257</v>
          </cell>
          <cell r="AG359">
            <v>79</v>
          </cell>
          <cell r="AH359" t="str">
            <v>台大</v>
          </cell>
          <cell r="AI359" t="str">
            <v>物理</v>
          </cell>
          <cell r="AJ359">
            <v>642221</v>
          </cell>
          <cell r="AK359" t="str">
            <v>蔣篤蒂(73/76復興)</v>
          </cell>
          <cell r="AL359" t="str">
            <v>陳</v>
          </cell>
          <cell r="AP359" t="str">
            <v>R</v>
          </cell>
          <cell r="AX359" t="str">
            <v>信</v>
          </cell>
        </row>
        <row r="360">
          <cell r="D360" t="str">
            <v>陳美儀</v>
          </cell>
          <cell r="G360" t="str">
            <v>Chen</v>
          </cell>
          <cell r="H360" t="str">
            <v>Hilary</v>
          </cell>
          <cell r="I360" t="str">
            <v>hilarychen@msn.com</v>
          </cell>
          <cell r="K360" t="str">
            <v>Y</v>
          </cell>
          <cell r="P360" t="str">
            <v>Portland</v>
          </cell>
          <cell r="Q360" t="str">
            <v>OR</v>
          </cell>
          <cell r="S360" t="str">
            <v>USA</v>
          </cell>
          <cell r="U360">
            <v>69</v>
          </cell>
          <cell r="V360" t="str">
            <v>復興</v>
          </cell>
          <cell r="W360" t="str">
            <v>義</v>
          </cell>
          <cell r="X360">
            <v>12642</v>
          </cell>
          <cell r="Y360">
            <v>72</v>
          </cell>
          <cell r="Z360" t="str">
            <v>金華</v>
          </cell>
          <cell r="AC360">
            <v>75</v>
          </cell>
          <cell r="AG360">
            <v>79</v>
          </cell>
          <cell r="AL360" t="str">
            <v>陳</v>
          </cell>
          <cell r="AS360" t="str">
            <v>仁</v>
          </cell>
          <cell r="AT360" t="str">
            <v>仁</v>
          </cell>
          <cell r="AU360" t="str">
            <v>義</v>
          </cell>
        </row>
        <row r="361">
          <cell r="D361" t="str">
            <v>陳修婺</v>
          </cell>
          <cell r="G361" t="str">
            <v>Chen</v>
          </cell>
          <cell r="H361" t="str">
            <v>Sherwood</v>
          </cell>
          <cell r="K361" t="str">
            <v>D</v>
          </cell>
          <cell r="L361" t="str">
            <v>908-561-7131</v>
          </cell>
          <cell r="M361" t="str">
            <v>908-252-3149</v>
          </cell>
          <cell r="N361" t="str">
            <v>908-745-1751; 908-334-9191(先生)</v>
          </cell>
          <cell r="O361" t="str">
            <v>68 Ellisen Rd.</v>
          </cell>
          <cell r="P361" t="str">
            <v>Watchung</v>
          </cell>
          <cell r="Q361" t="str">
            <v>NJ </v>
          </cell>
          <cell r="R361" t="str">
            <v>07069</v>
          </cell>
          <cell r="S361" t="str">
            <v>USA</v>
          </cell>
          <cell r="T361" t="str">
            <v>jsrwu@hotmail.com  哥哥家 Kung Fu South Road, #35 , 7th floor, contact number is 02-2762-4368 Sherwood.wu@brother.com</v>
          </cell>
          <cell r="U361">
            <v>69</v>
          </cell>
          <cell r="V361" t="str">
            <v>復興</v>
          </cell>
          <cell r="W361" t="str">
            <v>仁</v>
          </cell>
          <cell r="X361">
            <v>12341</v>
          </cell>
          <cell r="Y361">
            <v>72</v>
          </cell>
          <cell r="Z361" t="str">
            <v>再興</v>
          </cell>
          <cell r="AA361" t="str">
            <v>和</v>
          </cell>
          <cell r="AB361">
            <v>8639</v>
          </cell>
          <cell r="AC361">
            <v>75</v>
          </cell>
          <cell r="AD361" t="str">
            <v>北一女</v>
          </cell>
          <cell r="AE361" t="str">
            <v>御</v>
          </cell>
          <cell r="AF361">
            <v>2133</v>
          </cell>
          <cell r="AG361">
            <v>79</v>
          </cell>
          <cell r="AH361" t="str">
            <v>銘傳</v>
          </cell>
          <cell r="AI361" t="str">
            <v>NA</v>
          </cell>
          <cell r="AK361" t="str">
            <v>吳際明(75台大經濟); 女兒吳如蘋；2016年9月乳癌過世</v>
          </cell>
          <cell r="AL361" t="str">
            <v>陳</v>
          </cell>
          <cell r="AM361" t="str">
            <v>歿</v>
          </cell>
          <cell r="AS361" t="str">
            <v>忠</v>
          </cell>
          <cell r="AT361" t="str">
            <v>忠</v>
          </cell>
          <cell r="AU361" t="str">
            <v>仁</v>
          </cell>
        </row>
        <row r="362">
          <cell r="D362" t="str">
            <v>陳凌欣</v>
          </cell>
          <cell r="L362" t="str">
            <v>問張敬文</v>
          </cell>
          <cell r="U362">
            <v>69</v>
          </cell>
          <cell r="V362" t="str">
            <v>女師附小</v>
          </cell>
          <cell r="W362" t="str">
            <v>義</v>
          </cell>
          <cell r="X362">
            <v>270222</v>
          </cell>
          <cell r="Y362">
            <v>72</v>
          </cell>
          <cell r="Z362" t="str">
            <v>復興</v>
          </cell>
          <cell r="AA362" t="str">
            <v>望</v>
          </cell>
          <cell r="AB362">
            <v>2237</v>
          </cell>
          <cell r="AC362">
            <v>75</v>
          </cell>
          <cell r="AD362" t="str">
            <v>辭修</v>
          </cell>
          <cell r="AG362">
            <v>79</v>
          </cell>
          <cell r="AL362" t="str">
            <v>陳</v>
          </cell>
          <cell r="AX362" t="str">
            <v>望</v>
          </cell>
        </row>
        <row r="363">
          <cell r="D363" t="str">
            <v>陳泰成</v>
          </cell>
          <cell r="G363" t="str">
            <v>Chen</v>
          </cell>
          <cell r="H363" t="str">
            <v>Tai-Chen</v>
          </cell>
          <cell r="J363" t="str">
            <v>NO</v>
          </cell>
          <cell r="K363" t="str">
            <v>Y</v>
          </cell>
          <cell r="L363" t="str">
            <v>715-848-0952</v>
          </cell>
          <cell r="M363" t="str">
            <v>715-848-2120</v>
          </cell>
          <cell r="O363" t="str">
            <v>601 Eau Claire Blvd</v>
          </cell>
          <cell r="P363" t="str">
            <v>Wausau</v>
          </cell>
          <cell r="Q363" t="str">
            <v>WI </v>
          </cell>
          <cell r="R363" t="str">
            <v>54401-4674</v>
          </cell>
          <cell r="S363" t="str">
            <v>USA</v>
          </cell>
          <cell r="U363">
            <v>69</v>
          </cell>
          <cell r="Y363">
            <v>72</v>
          </cell>
          <cell r="Z363" t="str">
            <v>復興</v>
          </cell>
          <cell r="AA363" t="str">
            <v>勇</v>
          </cell>
          <cell r="AB363">
            <v>2616</v>
          </cell>
          <cell r="AC363">
            <v>75</v>
          </cell>
          <cell r="AD363" t="str">
            <v>附中</v>
          </cell>
          <cell r="AE363">
            <v>299</v>
          </cell>
          <cell r="AF363">
            <v>29956</v>
          </cell>
          <cell r="AG363">
            <v>79</v>
          </cell>
          <cell r="AK363" t="str">
            <v>The Mandarin Chinese Restaurant 老闆</v>
          </cell>
          <cell r="AL363" t="str">
            <v>陳</v>
          </cell>
          <cell r="AX363" t="str">
            <v>勇</v>
          </cell>
        </row>
        <row r="364">
          <cell r="D364" t="str">
            <v>陳珮慧</v>
          </cell>
          <cell r="G364" t="str">
            <v>Chen</v>
          </cell>
          <cell r="H364" t="str">
            <v>Winnie</v>
          </cell>
          <cell r="I364" t="str">
            <v>winnie.chen2009@hotmail.com</v>
          </cell>
          <cell r="K364" t="str">
            <v>Y</v>
          </cell>
          <cell r="L364" t="str">
            <v>02-2351-3566</v>
          </cell>
          <cell r="N364" t="str">
            <v>0926003672</v>
          </cell>
          <cell r="P364" t="str">
            <v>台北市</v>
          </cell>
          <cell r="S364" t="str">
            <v>ROC</v>
          </cell>
          <cell r="T364" t="str">
            <v>pei-hui_chen@email.china-airlines.com(x)</v>
          </cell>
          <cell r="U364">
            <v>69</v>
          </cell>
          <cell r="V364" t="str">
            <v>復興</v>
          </cell>
          <cell r="W364" t="str">
            <v>孝</v>
          </cell>
          <cell r="X364">
            <v>12248</v>
          </cell>
          <cell r="Y364">
            <v>72</v>
          </cell>
          <cell r="Z364" t="str">
            <v>復興</v>
          </cell>
          <cell r="AA364" t="str">
            <v>智</v>
          </cell>
          <cell r="AB364">
            <v>2406</v>
          </cell>
          <cell r="AC364">
            <v>75</v>
          </cell>
          <cell r="AG364">
            <v>79</v>
          </cell>
          <cell r="AH364" t="str">
            <v>基督書院</v>
          </cell>
          <cell r="AL364" t="str">
            <v>陳</v>
          </cell>
          <cell r="AM364" t="str">
            <v>v</v>
          </cell>
          <cell r="AQ364">
            <v>1</v>
          </cell>
          <cell r="AU364" t="str">
            <v>孝</v>
          </cell>
          <cell r="AV364" t="str">
            <v>智</v>
          </cell>
          <cell r="AW364" t="str">
            <v>智</v>
          </cell>
          <cell r="AX364" t="str">
            <v>智</v>
          </cell>
          <cell r="AY364" t="str">
            <v>Line</v>
          </cell>
        </row>
        <row r="365">
          <cell r="D365" t="str">
            <v>陳素芳</v>
          </cell>
          <cell r="G365" t="str">
            <v>Chen</v>
          </cell>
          <cell r="H365" t="str">
            <v>Amy</v>
          </cell>
          <cell r="I365" t="str">
            <v>amychen220@yahoo.com.tw</v>
          </cell>
          <cell r="K365" t="str">
            <v>Y</v>
          </cell>
          <cell r="L365" t="str">
            <v>02-2781-7502</v>
          </cell>
          <cell r="N365" t="str">
            <v>0968690399; 0931042456</v>
          </cell>
          <cell r="P365" t="str">
            <v>台北市</v>
          </cell>
          <cell r="S365" t="str">
            <v>ROC</v>
          </cell>
          <cell r="U365">
            <v>69</v>
          </cell>
          <cell r="V365" t="str">
            <v>懷生</v>
          </cell>
          <cell r="W365" t="str">
            <v>義</v>
          </cell>
          <cell r="X365">
            <v>2630</v>
          </cell>
          <cell r="Y365">
            <v>72</v>
          </cell>
          <cell r="Z365" t="str">
            <v>復興</v>
          </cell>
          <cell r="AA365" t="str">
            <v>愛</v>
          </cell>
          <cell r="AB365">
            <v>2303</v>
          </cell>
          <cell r="AC365">
            <v>75</v>
          </cell>
          <cell r="AD365" t="str">
            <v>中山</v>
          </cell>
          <cell r="AG365">
            <v>79</v>
          </cell>
          <cell r="AH365" t="str">
            <v>東吳</v>
          </cell>
          <cell r="AI365" t="str">
            <v>會計</v>
          </cell>
          <cell r="AL365" t="str">
            <v>陳</v>
          </cell>
          <cell r="AV365" t="str">
            <v>愛</v>
          </cell>
          <cell r="AW365" t="str">
            <v>愛</v>
          </cell>
          <cell r="AX365" t="str">
            <v>愛</v>
          </cell>
          <cell r="AY365" t="str">
            <v>Line</v>
          </cell>
        </row>
        <row r="366">
          <cell r="D366" t="str">
            <v>陳國泰</v>
          </cell>
          <cell r="F366" t="str">
            <v>仁</v>
          </cell>
          <cell r="G366" t="str">
            <v>Chen</v>
          </cell>
          <cell r="H366" t="str">
            <v>Teddy</v>
          </cell>
          <cell r="I366" t="str">
            <v>teddykuo.chen@gmail.com</v>
          </cell>
          <cell r="K366" t="str">
            <v>Y</v>
          </cell>
          <cell r="L366" t="str">
            <v>516-627-0797</v>
          </cell>
          <cell r="M366" t="str">
            <v>718-244-3536</v>
          </cell>
          <cell r="P366" t="str">
            <v>Manhasset</v>
          </cell>
          <cell r="Q366" t="str">
            <v>NY</v>
          </cell>
          <cell r="S366" t="str">
            <v>USA</v>
          </cell>
          <cell r="T366" t="str">
            <v>tchen@panynj.gov</v>
          </cell>
          <cell r="U366">
            <v>69</v>
          </cell>
          <cell r="V366" t="str">
            <v>復興</v>
          </cell>
          <cell r="W366" t="str">
            <v>仁</v>
          </cell>
          <cell r="X366">
            <v>12354</v>
          </cell>
          <cell r="Y366">
            <v>72</v>
          </cell>
          <cell r="Z366" t="str">
            <v>復興</v>
          </cell>
          <cell r="AA366" t="str">
            <v>仁</v>
          </cell>
          <cell r="AB366">
            <v>2545</v>
          </cell>
          <cell r="AC366">
            <v>75</v>
          </cell>
          <cell r="AD366" t="str">
            <v>出國</v>
          </cell>
          <cell r="AE366" t="str">
            <v>NA</v>
          </cell>
          <cell r="AG366">
            <v>79</v>
          </cell>
          <cell r="AK366" t="str">
            <v>席時珍。女兒陳育慈。</v>
          </cell>
          <cell r="AL366" t="str">
            <v>陳</v>
          </cell>
          <cell r="AO366" t="str">
            <v>R</v>
          </cell>
          <cell r="AU366" t="str">
            <v>仁</v>
          </cell>
          <cell r="AX366" t="str">
            <v>仁</v>
          </cell>
        </row>
        <row r="367">
          <cell r="D367" t="str">
            <v>陳崇仁</v>
          </cell>
          <cell r="G367" t="str">
            <v>Chen</v>
          </cell>
          <cell r="H367" t="str">
            <v>Chung-Jen</v>
          </cell>
          <cell r="I367" t="str">
            <v>chungjen_chen@yahoo.com</v>
          </cell>
          <cell r="K367" t="str">
            <v>Y</v>
          </cell>
          <cell r="L367" t="str">
            <v>510-657-8518</v>
          </cell>
          <cell r="M367" t="str">
            <v>510-449-3379</v>
          </cell>
          <cell r="P367" t="str">
            <v>Oakland</v>
          </cell>
          <cell r="Q367" t="str">
            <v>CA</v>
          </cell>
          <cell r="S367" t="str">
            <v>USA</v>
          </cell>
          <cell r="U367">
            <v>69</v>
          </cell>
          <cell r="Y367">
            <v>72</v>
          </cell>
          <cell r="Z367" t="str">
            <v>復興</v>
          </cell>
          <cell r="AA367" t="str">
            <v>信</v>
          </cell>
          <cell r="AB367">
            <v>2106</v>
          </cell>
          <cell r="AC367">
            <v>75</v>
          </cell>
          <cell r="AD367" t="str">
            <v>建中</v>
          </cell>
          <cell r="AE367">
            <v>21</v>
          </cell>
          <cell r="AG367">
            <v>79</v>
          </cell>
          <cell r="AH367" t="str">
            <v>中原</v>
          </cell>
          <cell r="AI367" t="str">
            <v>電機</v>
          </cell>
          <cell r="AL367" t="str">
            <v>陳</v>
          </cell>
          <cell r="AN367" t="str">
            <v>北加</v>
          </cell>
          <cell r="AP367" t="str">
            <v>M</v>
          </cell>
          <cell r="AX367" t="str">
            <v>信</v>
          </cell>
        </row>
        <row r="368">
          <cell r="D368" t="str">
            <v>陳淑清</v>
          </cell>
          <cell r="G368" t="str">
            <v>Chen</v>
          </cell>
          <cell r="H368" t="str">
            <v>Kathy</v>
          </cell>
          <cell r="I368" t="str">
            <v>wang.kathy@sbcglobal.net</v>
          </cell>
          <cell r="J368" t="str">
            <v>bad</v>
          </cell>
          <cell r="K368" t="str">
            <v>Y</v>
          </cell>
          <cell r="L368" t="str">
            <v>925-838-7245</v>
          </cell>
          <cell r="N368" t="str">
            <v>925-381-1641</v>
          </cell>
          <cell r="Q368" t="str">
            <v>CA</v>
          </cell>
          <cell r="S368" t="str">
            <v>USA</v>
          </cell>
          <cell r="U368">
            <v>69</v>
          </cell>
          <cell r="V368" t="str">
            <v>中山</v>
          </cell>
          <cell r="W368" t="str">
            <v>愛</v>
          </cell>
          <cell r="X368">
            <v>1464</v>
          </cell>
          <cell r="Y368">
            <v>72</v>
          </cell>
          <cell r="Z368" t="str">
            <v>復興</v>
          </cell>
          <cell r="AA368" t="str">
            <v>智</v>
          </cell>
          <cell r="AB368">
            <v>2412</v>
          </cell>
          <cell r="AC368">
            <v>75</v>
          </cell>
          <cell r="AD368" t="str">
            <v>中山</v>
          </cell>
          <cell r="AE368" t="str">
            <v>NA</v>
          </cell>
          <cell r="AG368">
            <v>79</v>
          </cell>
          <cell r="AH368" t="str">
            <v>東吳</v>
          </cell>
          <cell r="AI368" t="str">
            <v>社會</v>
          </cell>
          <cell r="AL368" t="str">
            <v>陳</v>
          </cell>
          <cell r="AN368" t="str">
            <v>南加</v>
          </cell>
          <cell r="AV368" t="str">
            <v>智</v>
          </cell>
          <cell r="AW368" t="str">
            <v>智</v>
          </cell>
          <cell r="AX368" t="str">
            <v>智</v>
          </cell>
        </row>
        <row r="369">
          <cell r="D369" t="str">
            <v>陳紹維</v>
          </cell>
          <cell r="F369" t="str">
            <v>仁</v>
          </cell>
          <cell r="G369" t="str">
            <v>Chen</v>
          </cell>
          <cell r="H369" t="str">
            <v>Arthur</v>
          </cell>
          <cell r="I369" t="str">
            <v>darthurchen@gmail.com</v>
          </cell>
          <cell r="K369" t="str">
            <v>Y</v>
          </cell>
          <cell r="L369" t="str">
            <v>416-792-3692</v>
          </cell>
          <cell r="N369" t="str">
            <v>647-292-5920 </v>
          </cell>
          <cell r="P369" t="str">
            <v>Toronto</v>
          </cell>
          <cell r="S369" t="str">
            <v>Canada</v>
          </cell>
          <cell r="U369">
            <v>69</v>
          </cell>
          <cell r="V369" t="str">
            <v>復興</v>
          </cell>
          <cell r="W369" t="str">
            <v>信</v>
          </cell>
          <cell r="X369">
            <v>12506</v>
          </cell>
          <cell r="Y369">
            <v>72</v>
          </cell>
          <cell r="Z369" t="str">
            <v>復興</v>
          </cell>
          <cell r="AA369" t="str">
            <v>望</v>
          </cell>
          <cell r="AB369">
            <v>2204</v>
          </cell>
          <cell r="AC369">
            <v>75</v>
          </cell>
          <cell r="AD369" t="str">
            <v>成功</v>
          </cell>
          <cell r="AE369">
            <v>313</v>
          </cell>
          <cell r="AF369">
            <v>31322</v>
          </cell>
          <cell r="AG369">
            <v>79</v>
          </cell>
          <cell r="AK369" t="str">
            <v>游淑華</v>
          </cell>
          <cell r="AL369" t="str">
            <v>陳</v>
          </cell>
          <cell r="AP369" t="str">
            <v>R</v>
          </cell>
          <cell r="AS369" t="str">
            <v>忠</v>
          </cell>
          <cell r="AT369" t="str">
            <v>忠</v>
          </cell>
          <cell r="AU369" t="str">
            <v>信</v>
          </cell>
          <cell r="AV369" t="str">
            <v>望</v>
          </cell>
          <cell r="AW369" t="str">
            <v>望</v>
          </cell>
          <cell r="AX369" t="str">
            <v>望</v>
          </cell>
          <cell r="AY369" t="str">
            <v>line</v>
          </cell>
        </row>
        <row r="370">
          <cell r="D370" t="str">
            <v>陳雪華</v>
          </cell>
          <cell r="J370" t="str">
            <v>NO</v>
          </cell>
          <cell r="K370" t="str">
            <v>Y</v>
          </cell>
          <cell r="L370" t="str">
            <v>206-382-1775</v>
          </cell>
          <cell r="P370" t="str">
            <v>Seattle</v>
          </cell>
          <cell r="Q370" t="str">
            <v>WA</v>
          </cell>
          <cell r="S370" t="str">
            <v>USA</v>
          </cell>
          <cell r="U370">
            <v>69</v>
          </cell>
          <cell r="V370" t="str">
            <v>復興</v>
          </cell>
          <cell r="W370" t="str">
            <v>忠</v>
          </cell>
          <cell r="X370">
            <v>12154</v>
          </cell>
          <cell r="Y370">
            <v>72</v>
          </cell>
          <cell r="Z370" t="str">
            <v>再興</v>
          </cell>
          <cell r="AA370" t="str">
            <v>忠</v>
          </cell>
          <cell r="AB370">
            <v>8132</v>
          </cell>
          <cell r="AC370">
            <v>75</v>
          </cell>
          <cell r="AD370" t="str">
            <v>北一女</v>
          </cell>
          <cell r="AE370" t="str">
            <v>和</v>
          </cell>
          <cell r="AF370">
            <v>760</v>
          </cell>
          <cell r="AG370">
            <v>79</v>
          </cell>
          <cell r="AL370" t="str">
            <v>陳</v>
          </cell>
          <cell r="AS370" t="str">
            <v>忠</v>
          </cell>
          <cell r="AT370" t="str">
            <v>忠</v>
          </cell>
          <cell r="AU370" t="str">
            <v>忠</v>
          </cell>
        </row>
        <row r="371">
          <cell r="D371" t="str">
            <v>陳朝道</v>
          </cell>
          <cell r="G371" t="str">
            <v>Chen</v>
          </cell>
          <cell r="H371" t="str">
            <v>Chawdaw</v>
          </cell>
          <cell r="K371" t="str">
            <v>D</v>
          </cell>
          <cell r="L371" t="str">
            <v>04-2527-9599</v>
          </cell>
          <cell r="N371" t="str">
            <v>0928854420</v>
          </cell>
          <cell r="O371" t="str">
            <v>台中縣豐原市北陽路190巷13號</v>
          </cell>
          <cell r="P371" t="str">
            <v>台中縣</v>
          </cell>
          <cell r="S371" t="str">
            <v>ROC</v>
          </cell>
          <cell r="T371" t="str">
            <v>chawdaw@hotmail.com.tw; chawdaw.chen@msa.hinet.net</v>
          </cell>
          <cell r="U371">
            <v>69</v>
          </cell>
          <cell r="V371" t="str">
            <v>復興</v>
          </cell>
          <cell r="W371" t="str">
            <v>忠</v>
          </cell>
          <cell r="X371">
            <v>12108</v>
          </cell>
          <cell r="Y371">
            <v>72</v>
          </cell>
          <cell r="Z371" t="str">
            <v>復興</v>
          </cell>
          <cell r="AA371" t="str">
            <v>勇</v>
          </cell>
          <cell r="AB371">
            <v>2625</v>
          </cell>
          <cell r="AC371">
            <v>75</v>
          </cell>
          <cell r="AD371" t="str">
            <v>成功</v>
          </cell>
          <cell r="AE371">
            <v>303</v>
          </cell>
          <cell r="AF371">
            <v>30311</v>
          </cell>
          <cell r="AG371">
            <v>79</v>
          </cell>
          <cell r="AH371" t="str">
            <v>文化</v>
          </cell>
          <cell r="AI371" t="str">
            <v>企管</v>
          </cell>
          <cell r="AK371" t="str">
            <v>101年底檢查出胰臟癌，102年逝世</v>
          </cell>
          <cell r="AL371" t="str">
            <v>陳</v>
          </cell>
          <cell r="AM371" t="str">
            <v>歿</v>
          </cell>
          <cell r="AS371" t="str">
            <v>仁</v>
          </cell>
          <cell r="AT371" t="str">
            <v>仁</v>
          </cell>
          <cell r="AU371" t="str">
            <v>忠</v>
          </cell>
          <cell r="AX371" t="str">
            <v>勇</v>
          </cell>
        </row>
        <row r="372">
          <cell r="D372" t="str">
            <v>陳欽常</v>
          </cell>
          <cell r="I372" t="str">
            <v>002041pma@taipei.gov.tw</v>
          </cell>
          <cell r="J372" t="str">
            <v>bad</v>
          </cell>
          <cell r="K372" t="str">
            <v>Y</v>
          </cell>
          <cell r="L372" t="str">
            <v>Line:0939843868</v>
          </cell>
          <cell r="M372" t="str">
            <v>02-2759-0666 x 6412</v>
          </cell>
          <cell r="N372" t="str">
            <v>0921192021</v>
          </cell>
          <cell r="O372" t="str">
            <v>https://www.facebook.com/people/%E9%99%B3%E6%AC%BD%E5%B8%B8/100004868768884</v>
          </cell>
          <cell r="P372" t="str">
            <v>台北市</v>
          </cell>
          <cell r="S372" t="str">
            <v>ROC</v>
          </cell>
          <cell r="T372" t="str">
            <v>141154@mail.pma.gov.tw(x)</v>
          </cell>
          <cell r="U372">
            <v>69</v>
          </cell>
          <cell r="V372" t="str">
            <v>復興</v>
          </cell>
          <cell r="W372" t="str">
            <v>信</v>
          </cell>
          <cell r="X372">
            <v>12514</v>
          </cell>
          <cell r="Y372">
            <v>72</v>
          </cell>
          <cell r="AC372">
            <v>75</v>
          </cell>
          <cell r="AG372">
            <v>79</v>
          </cell>
          <cell r="AK372" t="str">
            <v>台北市停車管理工程處</v>
          </cell>
          <cell r="AL372" t="str">
            <v>陳</v>
          </cell>
          <cell r="AO372" t="str">
            <v>R</v>
          </cell>
          <cell r="AS372" t="str">
            <v>仁</v>
          </cell>
          <cell r="AT372" t="str">
            <v>仁</v>
          </cell>
          <cell r="AU372" t="str">
            <v>信</v>
          </cell>
        </row>
        <row r="373">
          <cell r="D373" t="str">
            <v>陳雅音</v>
          </cell>
          <cell r="G373" t="str">
            <v>Chen</v>
          </cell>
          <cell r="I373" t="str">
            <v>5287chen@gmail.com</v>
          </cell>
          <cell r="K373" t="str">
            <v>Y</v>
          </cell>
          <cell r="L373" t="str">
            <v>02-2506-0898</v>
          </cell>
          <cell r="M373" t="str">
            <v>02-2550-5500 x 2993</v>
          </cell>
          <cell r="O373" t="str">
            <v>台北市建國北路1段60號2F</v>
          </cell>
          <cell r="P373" t="str">
            <v>台北市</v>
          </cell>
          <cell r="S373" t="str">
            <v>ROC</v>
          </cell>
          <cell r="T373" t="str">
            <v>02-2507-2983；inchen@webmail.customs.gov.tw</v>
          </cell>
          <cell r="U373">
            <v>69</v>
          </cell>
          <cell r="V373" t="str">
            <v>蓬萊</v>
          </cell>
          <cell r="W373" t="str">
            <v>NA</v>
          </cell>
          <cell r="Y373">
            <v>72</v>
          </cell>
          <cell r="Z373" t="str">
            <v>復興</v>
          </cell>
          <cell r="AA373" t="str">
            <v>愛</v>
          </cell>
          <cell r="AB373">
            <v>2310</v>
          </cell>
          <cell r="AC373">
            <v>75</v>
          </cell>
          <cell r="AD373" t="str">
            <v>中山</v>
          </cell>
          <cell r="AE373" t="str">
            <v>誠</v>
          </cell>
          <cell r="AF373">
            <v>1145</v>
          </cell>
          <cell r="AG373">
            <v>79</v>
          </cell>
          <cell r="AH373" t="str">
            <v>文化</v>
          </cell>
          <cell r="AI373" t="str">
            <v>法律</v>
          </cell>
          <cell r="AL373" t="str">
            <v>陳</v>
          </cell>
          <cell r="AV373" t="str">
            <v>愛</v>
          </cell>
          <cell r="AW373" t="str">
            <v>愛</v>
          </cell>
          <cell r="AX373" t="str">
            <v>愛</v>
          </cell>
        </row>
        <row r="374">
          <cell r="D374" t="str">
            <v>陳瑞憲</v>
          </cell>
          <cell r="G374" t="str">
            <v>Chen</v>
          </cell>
          <cell r="I374" t="str">
            <v>ray.chen@raychen-intl.com.tw</v>
          </cell>
          <cell r="K374" t="str">
            <v>Y</v>
          </cell>
          <cell r="M374" t="str">
            <v>02-2505-9450</v>
          </cell>
          <cell r="N374" t="str">
            <v>0932235824</v>
          </cell>
          <cell r="S374" t="str">
            <v>ROC</v>
          </cell>
          <cell r="U374">
            <v>69</v>
          </cell>
          <cell r="V374" t="str">
            <v>東門</v>
          </cell>
          <cell r="Y374">
            <v>72</v>
          </cell>
          <cell r="Z374" t="str">
            <v>復興</v>
          </cell>
          <cell r="AA374" t="str">
            <v>信</v>
          </cell>
          <cell r="AB374">
            <v>2155</v>
          </cell>
          <cell r="AC374">
            <v>75</v>
          </cell>
          <cell r="AD374" t="str">
            <v>附中</v>
          </cell>
          <cell r="AG374">
            <v>79</v>
          </cell>
          <cell r="AH374" t="str">
            <v>淡江</v>
          </cell>
          <cell r="AI374" t="str">
            <v>化學</v>
          </cell>
          <cell r="AL374" t="str">
            <v>陳</v>
          </cell>
          <cell r="AV374" t="str">
            <v>信</v>
          </cell>
          <cell r="AW374" t="str">
            <v>信</v>
          </cell>
          <cell r="AX374" t="str">
            <v>信</v>
          </cell>
          <cell r="AY374" t="str">
            <v>Line</v>
          </cell>
        </row>
        <row r="375">
          <cell r="D375" t="str">
            <v>陳嘉雯</v>
          </cell>
          <cell r="I375" t="str">
            <v>alohafish@yahoo.com</v>
          </cell>
          <cell r="K375" t="str">
            <v>Y</v>
          </cell>
          <cell r="L375" t="str">
            <v>972-378-0245</v>
          </cell>
          <cell r="N375" t="str">
            <v>469-693-2585</v>
          </cell>
          <cell r="P375" t="str">
            <v>Plano</v>
          </cell>
          <cell r="Q375" t="str">
            <v>TX</v>
          </cell>
          <cell r="S375" t="str">
            <v>USA</v>
          </cell>
          <cell r="T375" t="str">
            <v>02-2769-8783</v>
          </cell>
          <cell r="U375">
            <v>69</v>
          </cell>
          <cell r="Y375">
            <v>72</v>
          </cell>
          <cell r="Z375" t="str">
            <v>復興</v>
          </cell>
          <cell r="AA375" t="str">
            <v>愛</v>
          </cell>
          <cell r="AB375">
            <v>2344</v>
          </cell>
          <cell r="AC375">
            <v>75</v>
          </cell>
          <cell r="AD375" t="str">
            <v>中山</v>
          </cell>
          <cell r="AG375">
            <v>79</v>
          </cell>
          <cell r="AH375" t="str">
            <v>東海</v>
          </cell>
          <cell r="AI375" t="str">
            <v>外文</v>
          </cell>
          <cell r="AL375" t="str">
            <v>陳</v>
          </cell>
          <cell r="AV375" t="str">
            <v>愛</v>
          </cell>
          <cell r="AW375" t="str">
            <v>愛</v>
          </cell>
          <cell r="AX375" t="str">
            <v>愛</v>
          </cell>
        </row>
        <row r="376">
          <cell r="D376" t="str">
            <v>陳賢立</v>
          </cell>
          <cell r="G376" t="str">
            <v>Chen</v>
          </cell>
          <cell r="H376" t="str">
            <v>Henry</v>
          </cell>
          <cell r="I376" t="str">
            <v>hslchen@yahoo.com.tw</v>
          </cell>
          <cell r="K376" t="str">
            <v>Y</v>
          </cell>
          <cell r="M376" t="str">
            <v>02-2713-5211</v>
          </cell>
          <cell r="N376" t="str">
            <v>0938023450(x)</v>
          </cell>
          <cell r="P376" t="str">
            <v>台北市</v>
          </cell>
          <cell r="S376" t="str">
            <v>ROC</v>
          </cell>
          <cell r="T376" t="str">
            <v>henryslchen@pchome.com.tw(x)</v>
          </cell>
          <cell r="U376">
            <v>69</v>
          </cell>
          <cell r="V376" t="str">
            <v>復興</v>
          </cell>
          <cell r="W376" t="str">
            <v>忠</v>
          </cell>
          <cell r="X376">
            <v>12127</v>
          </cell>
          <cell r="Y376">
            <v>72</v>
          </cell>
          <cell r="Z376" t="str">
            <v>復興</v>
          </cell>
          <cell r="AA376" t="str">
            <v>信</v>
          </cell>
          <cell r="AB376">
            <v>2124</v>
          </cell>
          <cell r="AC376">
            <v>75</v>
          </cell>
          <cell r="AD376" t="str">
            <v>建中</v>
          </cell>
          <cell r="AE376">
            <v>9</v>
          </cell>
          <cell r="AF376">
            <v>950</v>
          </cell>
          <cell r="AG376">
            <v>82</v>
          </cell>
          <cell r="AH376" t="str">
            <v>高醫</v>
          </cell>
          <cell r="AI376" t="str">
            <v>醫學</v>
          </cell>
          <cell r="AK376" t="str">
            <v>台北長庚紀念醫院眼科部青光眼科助理教授陳賢立</v>
          </cell>
          <cell r="AL376" t="str">
            <v>陳</v>
          </cell>
          <cell r="AS376" t="str">
            <v>信</v>
          </cell>
          <cell r="AT376" t="str">
            <v>信</v>
          </cell>
          <cell r="AU376" t="str">
            <v>忠</v>
          </cell>
          <cell r="AV376" t="str">
            <v>望</v>
          </cell>
          <cell r="AW376" t="str">
            <v>信</v>
          </cell>
          <cell r="AX376" t="str">
            <v>信</v>
          </cell>
          <cell r="AY376" t="str">
            <v>Line</v>
          </cell>
        </row>
        <row r="377">
          <cell r="D377" t="str">
            <v>陳璟璐</v>
          </cell>
          <cell r="G377" t="str">
            <v>Chen</v>
          </cell>
          <cell r="H377" t="str">
            <v>Lulu</v>
          </cell>
          <cell r="I377" t="str">
            <v>lulu.chen@live.com</v>
          </cell>
          <cell r="K377" t="str">
            <v>Y</v>
          </cell>
          <cell r="L377" t="str">
            <v>281-265-5771</v>
          </cell>
          <cell r="N377" t="str">
            <v>281-799-9038</v>
          </cell>
          <cell r="P377" t="str">
            <v>Sugar Land</v>
          </cell>
          <cell r="Q377" t="str">
            <v>TX</v>
          </cell>
          <cell r="S377" t="str">
            <v>USA</v>
          </cell>
          <cell r="T377" t="str">
            <v>luluc@cobantech.com</v>
          </cell>
          <cell r="U377">
            <v>69</v>
          </cell>
          <cell r="V377" t="str">
            <v>復興</v>
          </cell>
          <cell r="W377" t="str">
            <v>忠</v>
          </cell>
          <cell r="X377">
            <v>12143</v>
          </cell>
          <cell r="Y377">
            <v>72</v>
          </cell>
          <cell r="Z377" t="str">
            <v>仁愛</v>
          </cell>
          <cell r="AC377">
            <v>75</v>
          </cell>
          <cell r="AD377" t="str">
            <v>一女夜</v>
          </cell>
          <cell r="AE377" t="str">
            <v>寧</v>
          </cell>
          <cell r="AF377">
            <v>331405</v>
          </cell>
          <cell r="AG377">
            <v>79</v>
          </cell>
          <cell r="AH377" t="str">
            <v>輔大夜</v>
          </cell>
          <cell r="AI377" t="str">
            <v>會計</v>
          </cell>
          <cell r="AL377" t="str">
            <v>陳</v>
          </cell>
          <cell r="AS377" t="str">
            <v>仁</v>
          </cell>
          <cell r="AT377" t="str">
            <v>仁</v>
          </cell>
          <cell r="AU377" t="str">
            <v>忠</v>
          </cell>
        </row>
        <row r="378">
          <cell r="D378" t="str">
            <v>陳麗華</v>
          </cell>
          <cell r="K378" t="str">
            <v>D</v>
          </cell>
          <cell r="U378">
            <v>69</v>
          </cell>
          <cell r="Y378">
            <v>72</v>
          </cell>
          <cell r="Z378" t="str">
            <v>復興</v>
          </cell>
          <cell r="AA378" t="str">
            <v>愛</v>
          </cell>
          <cell r="AB378">
            <v>2348</v>
          </cell>
          <cell r="AC378">
            <v>75</v>
          </cell>
          <cell r="AD378" t="str">
            <v>北一女</v>
          </cell>
          <cell r="AE378" t="str">
            <v>射</v>
          </cell>
          <cell r="AF378">
            <v>2017</v>
          </cell>
          <cell r="AG378">
            <v>79</v>
          </cell>
          <cell r="AL378" t="str">
            <v>陳</v>
          </cell>
          <cell r="AM378" t="str">
            <v>歿</v>
          </cell>
          <cell r="AV378" t="str">
            <v>愛</v>
          </cell>
          <cell r="AW378" t="str">
            <v>愛</v>
          </cell>
          <cell r="AX378" t="str">
            <v>愛</v>
          </cell>
        </row>
        <row r="379">
          <cell r="D379" t="str">
            <v>陸玲鈺</v>
          </cell>
          <cell r="J379" t="str">
            <v>bad</v>
          </cell>
          <cell r="K379" t="str">
            <v>Y</v>
          </cell>
          <cell r="L379" t="str">
            <v>718-225-8187</v>
          </cell>
          <cell r="M379" t="str">
            <v>打電話至陸玲鈺美國長島的家，她的夫婿接聽，留下我的電話與email 後來無消無息</v>
          </cell>
          <cell r="P379" t="str">
            <v>Long Island</v>
          </cell>
          <cell r="Q379" t="str">
            <v>NY</v>
          </cell>
          <cell r="S379" t="str">
            <v>USA</v>
          </cell>
          <cell r="T379" t="str">
            <v>drluchang@mailcity.com(x)</v>
          </cell>
          <cell r="U379">
            <v>69</v>
          </cell>
          <cell r="V379" t="str">
            <v>復興</v>
          </cell>
          <cell r="W379" t="str">
            <v>孝</v>
          </cell>
          <cell r="X379">
            <v>12246</v>
          </cell>
          <cell r="Y379">
            <v>73</v>
          </cell>
          <cell r="Z379" t="str">
            <v>復興</v>
          </cell>
          <cell r="AA379" t="str">
            <v>愛</v>
          </cell>
          <cell r="AB379">
            <v>3323</v>
          </cell>
          <cell r="AC379">
            <v>76</v>
          </cell>
          <cell r="AD379" t="str">
            <v>北一女</v>
          </cell>
          <cell r="AE379" t="str">
            <v>平</v>
          </cell>
          <cell r="AF379">
            <v>837</v>
          </cell>
          <cell r="AG379">
            <v>79</v>
          </cell>
          <cell r="AH379" t="str">
            <v>輔大</v>
          </cell>
          <cell r="AI379" t="str">
            <v>經濟</v>
          </cell>
          <cell r="AL379" t="str">
            <v>陸</v>
          </cell>
          <cell r="AS379" t="str">
            <v>忠</v>
          </cell>
          <cell r="AT379" t="str">
            <v>忠</v>
          </cell>
          <cell r="AU379" t="str">
            <v>孝</v>
          </cell>
          <cell r="AV379" t="str">
            <v>愛</v>
          </cell>
          <cell r="AW379" t="str">
            <v>愛</v>
          </cell>
        </row>
        <row r="380">
          <cell r="D380" t="str">
            <v>陸爾雅</v>
          </cell>
          <cell r="G380" t="str">
            <v>Young</v>
          </cell>
          <cell r="H380" t="str">
            <v>Erhya Lu</v>
          </cell>
          <cell r="I380" t="str">
            <v>young2kj@gmail.com</v>
          </cell>
          <cell r="K380" t="str">
            <v>Y</v>
          </cell>
          <cell r="L380" t="str">
            <v>302-234-2099</v>
          </cell>
          <cell r="Q380" t="str">
            <v>DE</v>
          </cell>
          <cell r="S380" t="str">
            <v>USA</v>
          </cell>
          <cell r="T380" t="str">
            <v>k-john.young@usa.dupont.com; kjyoung@comcast.net</v>
          </cell>
          <cell r="U380">
            <v>69</v>
          </cell>
          <cell r="V380" t="str">
            <v>復興</v>
          </cell>
          <cell r="W380" t="str">
            <v>孝</v>
          </cell>
          <cell r="X380">
            <v>12238</v>
          </cell>
          <cell r="Y380">
            <v>72</v>
          </cell>
          <cell r="Z380" t="str">
            <v>復興</v>
          </cell>
          <cell r="AA380" t="str">
            <v>智</v>
          </cell>
          <cell r="AB380">
            <v>2454</v>
          </cell>
          <cell r="AC380">
            <v>75</v>
          </cell>
          <cell r="AG380">
            <v>79</v>
          </cell>
          <cell r="AK380" t="str">
            <v>楊國強(73建中、79機械); 德立華中文學校</v>
          </cell>
          <cell r="AL380" t="str">
            <v>陸</v>
          </cell>
          <cell r="AS380" t="str">
            <v>仁</v>
          </cell>
          <cell r="AT380" t="str">
            <v>仁</v>
          </cell>
          <cell r="AU380" t="str">
            <v>孝</v>
          </cell>
        </row>
        <row r="381">
          <cell r="D381" t="str">
            <v>陶長華</v>
          </cell>
          <cell r="G381" t="str">
            <v>Tao</v>
          </cell>
          <cell r="H381" t="str">
            <v>Frank</v>
          </cell>
          <cell r="I381" t="str">
            <v>franktao911@yahoo.com</v>
          </cell>
          <cell r="K381" t="str">
            <v>Y</v>
          </cell>
          <cell r="N381" t="str">
            <v>626-893-8998</v>
          </cell>
          <cell r="O381" t="str">
            <v>洛杉磯／上海／台灣空中飛人</v>
          </cell>
          <cell r="Q381" t="str">
            <v>CA</v>
          </cell>
          <cell r="S381" t="str">
            <v>USA</v>
          </cell>
          <cell r="U381">
            <v>69</v>
          </cell>
          <cell r="V381" t="str">
            <v>復興</v>
          </cell>
          <cell r="W381" t="str">
            <v>孝</v>
          </cell>
          <cell r="X381">
            <v>12203</v>
          </cell>
          <cell r="Y381">
            <v>72</v>
          </cell>
          <cell r="Z381" t="str">
            <v>大華</v>
          </cell>
          <cell r="AA381" t="str">
            <v>信</v>
          </cell>
          <cell r="AB381">
            <v>8518</v>
          </cell>
          <cell r="AC381">
            <v>75</v>
          </cell>
          <cell r="AD381" t="str">
            <v>附中</v>
          </cell>
          <cell r="AE381">
            <v>298</v>
          </cell>
          <cell r="AF381">
            <v>29843</v>
          </cell>
          <cell r="AG381">
            <v>79</v>
          </cell>
          <cell r="AL381" t="str">
            <v>陶</v>
          </cell>
          <cell r="AN381" t="str">
            <v>南加</v>
          </cell>
          <cell r="AS381" t="str">
            <v>孝</v>
          </cell>
          <cell r="AT381" t="str">
            <v>孝</v>
          </cell>
          <cell r="AU381" t="str">
            <v>孝</v>
          </cell>
        </row>
        <row r="382">
          <cell r="D382" t="str">
            <v>陶威棣</v>
          </cell>
          <cell r="G382" t="str">
            <v>Dow</v>
          </cell>
          <cell r="H382" t="str">
            <v>Victor</v>
          </cell>
          <cell r="I382" t="str">
            <v>ape12345@gmail.com</v>
          </cell>
          <cell r="K382" t="str">
            <v>Y</v>
          </cell>
          <cell r="N382" t="str">
            <v>626-252-0721</v>
          </cell>
          <cell r="P382" t="str">
            <v>Pasadena</v>
          </cell>
          <cell r="Q382" t="str">
            <v>CA</v>
          </cell>
          <cell r="S382" t="str">
            <v>USA</v>
          </cell>
          <cell r="U382">
            <v>69</v>
          </cell>
          <cell r="V382" t="str">
            <v>復興</v>
          </cell>
          <cell r="W382" t="str">
            <v>信</v>
          </cell>
          <cell r="X382">
            <v>12525</v>
          </cell>
          <cell r="Y382">
            <v>72</v>
          </cell>
          <cell r="Z382" t="str">
            <v>復興</v>
          </cell>
          <cell r="AA382" t="str">
            <v>仁</v>
          </cell>
          <cell r="AB382">
            <v>2513</v>
          </cell>
          <cell r="AC382">
            <v>75</v>
          </cell>
          <cell r="AG382">
            <v>79</v>
          </cell>
          <cell r="AK382" t="str">
            <v>曾慧儀; 陶彥鈴(女婿張朱亮)</v>
          </cell>
          <cell r="AL382" t="str">
            <v>陶</v>
          </cell>
          <cell r="AN382" t="str">
            <v>南加</v>
          </cell>
          <cell r="AP382" t="str">
            <v>R</v>
          </cell>
          <cell r="AS382" t="str">
            <v>信</v>
          </cell>
          <cell r="AT382" t="str">
            <v>信</v>
          </cell>
          <cell r="AU382" t="str">
            <v>信</v>
          </cell>
          <cell r="AX382" t="str">
            <v>仁</v>
          </cell>
          <cell r="AY382" t="str">
            <v>Line</v>
          </cell>
        </row>
        <row r="383">
          <cell r="D383" t="str">
            <v>陶馥蘭</v>
          </cell>
          <cell r="G383" t="str">
            <v>Tao</v>
          </cell>
          <cell r="I383" t="str">
            <v>taofulann@yahoo.com</v>
          </cell>
          <cell r="K383" t="str">
            <v>Y</v>
          </cell>
          <cell r="P383" t="str">
            <v>Rainier</v>
          </cell>
          <cell r="Q383" t="str">
            <v>WA</v>
          </cell>
          <cell r="S383" t="str">
            <v>USA</v>
          </cell>
          <cell r="U383">
            <v>69</v>
          </cell>
          <cell r="V383" t="str">
            <v>復興</v>
          </cell>
          <cell r="W383" t="str">
            <v>孝</v>
          </cell>
          <cell r="X383">
            <v>12231</v>
          </cell>
          <cell r="Y383">
            <v>72</v>
          </cell>
          <cell r="Z383" t="str">
            <v>復興</v>
          </cell>
          <cell r="AA383" t="str">
            <v>愛</v>
          </cell>
          <cell r="AB383">
            <v>2330</v>
          </cell>
          <cell r="AC383">
            <v>75</v>
          </cell>
          <cell r="AD383" t="str">
            <v>北一女</v>
          </cell>
          <cell r="AE383" t="str">
            <v>和</v>
          </cell>
          <cell r="AF383">
            <v>746</v>
          </cell>
          <cell r="AG383">
            <v>80</v>
          </cell>
          <cell r="AH383" t="str">
            <v>台大</v>
          </cell>
          <cell r="AI383" t="str">
            <v>考古</v>
          </cell>
          <cell r="AJ383">
            <v>641419</v>
          </cell>
          <cell r="AL383" t="str">
            <v>陶</v>
          </cell>
          <cell r="AS383" t="str">
            <v>忠</v>
          </cell>
          <cell r="AT383" t="str">
            <v>忠</v>
          </cell>
          <cell r="AU383" t="str">
            <v>孝</v>
          </cell>
          <cell r="AV383" t="str">
            <v>愛</v>
          </cell>
          <cell r="AW383" t="str">
            <v>愛</v>
          </cell>
          <cell r="AX383" t="str">
            <v>愛</v>
          </cell>
        </row>
        <row r="384">
          <cell r="D384" t="str">
            <v>章　立</v>
          </cell>
          <cell r="G384" t="str">
            <v>Chang</v>
          </cell>
          <cell r="H384" t="str">
            <v>Charles</v>
          </cell>
          <cell r="I384" t="str">
            <v>charleschang99@yahoo.com</v>
          </cell>
          <cell r="K384" t="str">
            <v>Y</v>
          </cell>
          <cell r="L384" t="str">
            <v>702-240-6218</v>
          </cell>
          <cell r="M384" t="str">
            <v>702-240-6218</v>
          </cell>
          <cell r="N384" t="str">
            <v>702-497-2425</v>
          </cell>
          <cell r="O384" t="str">
            <v>3780 Red Rock St.</v>
          </cell>
          <cell r="P384" t="str">
            <v>Las Vegas</v>
          </cell>
          <cell r="Q384" t="str">
            <v>NV </v>
          </cell>
          <cell r="R384">
            <v>89103</v>
          </cell>
          <cell r="S384" t="str">
            <v>USA</v>
          </cell>
          <cell r="U384">
            <v>69</v>
          </cell>
          <cell r="V384" t="str">
            <v>復興</v>
          </cell>
          <cell r="W384" t="str">
            <v>信</v>
          </cell>
          <cell r="X384">
            <v>12504</v>
          </cell>
          <cell r="Y384">
            <v>72</v>
          </cell>
          <cell r="Z384" t="str">
            <v>復興</v>
          </cell>
          <cell r="AA384" t="str">
            <v>望</v>
          </cell>
          <cell r="AB384">
            <v>2206</v>
          </cell>
          <cell r="AC384">
            <v>75</v>
          </cell>
          <cell r="AG384">
            <v>79</v>
          </cell>
          <cell r="AH384" t="str">
            <v>UNLV-會計</v>
          </cell>
          <cell r="AJ384" t="str">
            <v>MBA</v>
          </cell>
          <cell r="AK384" t="str">
            <v>章安諦(蕭子衡)(67空小);CFO,Tuscay Resort Casino</v>
          </cell>
          <cell r="AL384" t="str">
            <v>章</v>
          </cell>
          <cell r="AM384" t="str">
            <v>UNLV-MBA</v>
          </cell>
          <cell r="AP384" t="str">
            <v>R</v>
          </cell>
          <cell r="AS384" t="str">
            <v>忠</v>
          </cell>
          <cell r="AT384" t="str">
            <v>忠</v>
          </cell>
          <cell r="AU384" t="str">
            <v>信</v>
          </cell>
          <cell r="AV384" t="str">
            <v>望</v>
          </cell>
          <cell r="AW384" t="str">
            <v>望</v>
          </cell>
          <cell r="AX384" t="str">
            <v>望</v>
          </cell>
        </row>
        <row r="385">
          <cell r="D385" t="str">
            <v>傅曉薇</v>
          </cell>
          <cell r="G385" t="str">
            <v>Fu</v>
          </cell>
          <cell r="H385" t="str">
            <v>Katharine</v>
          </cell>
          <cell r="I385" t="str">
            <v>katharine007fu@gmail.com</v>
          </cell>
          <cell r="K385" t="str">
            <v>Y</v>
          </cell>
          <cell r="L385" t="str">
            <v>281-495-5689</v>
          </cell>
          <cell r="N385" t="str">
            <v>832-876-0898</v>
          </cell>
          <cell r="O385" t="str">
            <v>10618 Glenwolde Dr.</v>
          </cell>
          <cell r="P385" t="str">
            <v>Houston</v>
          </cell>
          <cell r="Q385" t="str">
            <v>TX</v>
          </cell>
          <cell r="R385">
            <v>77099</v>
          </cell>
          <cell r="S385" t="str">
            <v>USA</v>
          </cell>
          <cell r="T385" t="str">
            <v>katefu100@yahoo.com(x); fu_kate@yahoo.com(x)</v>
          </cell>
          <cell r="U385">
            <v>69</v>
          </cell>
          <cell r="V385" t="str">
            <v>復興</v>
          </cell>
          <cell r="W385" t="str">
            <v>仁</v>
          </cell>
          <cell r="X385">
            <v>12332</v>
          </cell>
          <cell r="Y385">
            <v>72</v>
          </cell>
          <cell r="AC385">
            <v>75</v>
          </cell>
          <cell r="AE385">
            <v>0</v>
          </cell>
          <cell r="AG385">
            <v>79</v>
          </cell>
          <cell r="AK385" t="str">
            <v>弟弟傅德瑞</v>
          </cell>
          <cell r="AL385" t="str">
            <v>傅</v>
          </cell>
          <cell r="AS385" t="str">
            <v>愛</v>
          </cell>
          <cell r="AT385" t="str">
            <v>愛</v>
          </cell>
          <cell r="AU385" t="str">
            <v>仁</v>
          </cell>
          <cell r="AY385" t="str">
            <v>Line</v>
          </cell>
        </row>
        <row r="386">
          <cell r="D386" t="str">
            <v>喬昭碩</v>
          </cell>
          <cell r="G386" t="str">
            <v>Chiao</v>
          </cell>
          <cell r="H386" t="str">
            <v>Richard</v>
          </cell>
          <cell r="I386" t="str">
            <v>oakknoll888@yahoo.com</v>
          </cell>
          <cell r="K386" t="str">
            <v>Y</v>
          </cell>
          <cell r="L386" t="str">
            <v>626-281-1180</v>
          </cell>
          <cell r="N386" t="str">
            <v>626-203-9788</v>
          </cell>
          <cell r="P386" t="str">
            <v>Alhambra</v>
          </cell>
          <cell r="Q386" t="str">
            <v>CA</v>
          </cell>
          <cell r="S386" t="str">
            <v>USA</v>
          </cell>
          <cell r="T386" t="str">
            <v>626-203-7988</v>
          </cell>
          <cell r="U386">
            <v>69</v>
          </cell>
          <cell r="V386" t="str">
            <v>復興</v>
          </cell>
          <cell r="W386" t="str">
            <v>孝</v>
          </cell>
          <cell r="X386">
            <v>12205</v>
          </cell>
          <cell r="Y386">
            <v>72</v>
          </cell>
          <cell r="Z386" t="str">
            <v>再興</v>
          </cell>
          <cell r="AA386" t="str">
            <v>信</v>
          </cell>
          <cell r="AB386">
            <v>8501</v>
          </cell>
          <cell r="AC386">
            <v>75</v>
          </cell>
          <cell r="AD386" t="str">
            <v>再興</v>
          </cell>
          <cell r="AG386">
            <v>79</v>
          </cell>
          <cell r="AH386" t="str">
            <v>中原</v>
          </cell>
          <cell r="AL386" t="str">
            <v>喬</v>
          </cell>
          <cell r="AN386" t="str">
            <v>南加</v>
          </cell>
          <cell r="AP386" t="str">
            <v>R</v>
          </cell>
          <cell r="AS386" t="str">
            <v>忠</v>
          </cell>
          <cell r="AT386" t="str">
            <v>忠</v>
          </cell>
          <cell r="AU386" t="str">
            <v>孝</v>
          </cell>
        </row>
        <row r="387">
          <cell r="D387" t="str">
            <v>彭輝湘</v>
          </cell>
          <cell r="G387" t="str">
            <v>Perng</v>
          </cell>
          <cell r="H387" t="str">
            <v>Mike</v>
          </cell>
          <cell r="I387" t="str">
            <v>mikeperng@hotmail.com</v>
          </cell>
          <cell r="K387" t="str">
            <v>Y</v>
          </cell>
          <cell r="L387" t="str">
            <v>732-494-9544</v>
          </cell>
          <cell r="P387" t="str">
            <v>Edison</v>
          </cell>
          <cell r="Q387" t="str">
            <v>NJ </v>
          </cell>
          <cell r="S387" t="str">
            <v>USA</v>
          </cell>
          <cell r="U387">
            <v>69</v>
          </cell>
          <cell r="Y387">
            <v>72</v>
          </cell>
          <cell r="Z387" t="str">
            <v>復興</v>
          </cell>
          <cell r="AA387" t="str">
            <v>望</v>
          </cell>
          <cell r="AB387">
            <v>2213</v>
          </cell>
          <cell r="AC387">
            <v>75</v>
          </cell>
          <cell r="AD387" t="str">
            <v>建中</v>
          </cell>
          <cell r="AE387">
            <v>26</v>
          </cell>
          <cell r="AG387">
            <v>79</v>
          </cell>
          <cell r="AH387" t="str">
            <v>成大</v>
          </cell>
          <cell r="AI387" t="str">
            <v>土木</v>
          </cell>
          <cell r="AL387" t="str">
            <v>彭</v>
          </cell>
          <cell r="AX387" t="str">
            <v>望</v>
          </cell>
        </row>
        <row r="388">
          <cell r="D388" t="str">
            <v>彭樹人</v>
          </cell>
          <cell r="J388" t="str">
            <v>NO</v>
          </cell>
          <cell r="K388" t="str">
            <v>Y</v>
          </cell>
          <cell r="L388" t="str">
            <v>06-299-3284</v>
          </cell>
          <cell r="M388" t="str">
            <v>06-213-9982</v>
          </cell>
          <cell r="P388" t="str">
            <v>台南市大同路二段346號</v>
          </cell>
          <cell r="S388" t="str">
            <v>ROC</v>
          </cell>
          <cell r="U388">
            <v>69</v>
          </cell>
          <cell r="V388" t="str">
            <v>國語實小</v>
          </cell>
          <cell r="W388" t="str">
            <v>愛</v>
          </cell>
          <cell r="X388">
            <v>26442</v>
          </cell>
          <cell r="Y388">
            <v>72</v>
          </cell>
          <cell r="Z388" t="str">
            <v>復興</v>
          </cell>
          <cell r="AA388" t="str">
            <v>信</v>
          </cell>
          <cell r="AB388">
            <v>2123</v>
          </cell>
          <cell r="AC388">
            <v>75</v>
          </cell>
          <cell r="AD388" t="str">
            <v>建中</v>
          </cell>
          <cell r="AE388">
            <v>1</v>
          </cell>
          <cell r="AF388">
            <v>143</v>
          </cell>
          <cell r="AG388">
            <v>83</v>
          </cell>
          <cell r="AH388" t="str">
            <v>陽明</v>
          </cell>
          <cell r="AI388" t="str">
            <v>醫學</v>
          </cell>
          <cell r="AL388" t="str">
            <v>彭</v>
          </cell>
          <cell r="AX388" t="str">
            <v>信</v>
          </cell>
        </row>
        <row r="389">
          <cell r="D389" t="str">
            <v>彭齡椿</v>
          </cell>
          <cell r="L389" t="str">
            <v>No google</v>
          </cell>
          <cell r="U389">
            <v>69</v>
          </cell>
          <cell r="V389" t="str">
            <v>新民</v>
          </cell>
          <cell r="W389" t="str">
            <v>忠</v>
          </cell>
          <cell r="X389">
            <v>8153</v>
          </cell>
          <cell r="Y389">
            <v>72</v>
          </cell>
          <cell r="Z389" t="str">
            <v>復興</v>
          </cell>
          <cell r="AA389" t="str">
            <v>仁</v>
          </cell>
          <cell r="AB389">
            <v>2535</v>
          </cell>
          <cell r="AC389">
            <v>75</v>
          </cell>
          <cell r="AD389" t="str">
            <v>建夜</v>
          </cell>
          <cell r="AE389">
            <v>2</v>
          </cell>
          <cell r="AG389">
            <v>79</v>
          </cell>
          <cell r="AL389" t="str">
            <v>彭</v>
          </cell>
          <cell r="AX389" t="str">
            <v>仁</v>
          </cell>
        </row>
        <row r="390">
          <cell r="D390" t="str">
            <v>曾文毅</v>
          </cell>
          <cell r="G390" t="str">
            <v>Tseng</v>
          </cell>
          <cell r="H390" t="str">
            <v>Isaac</v>
          </cell>
          <cell r="I390" t="str">
            <v>wytseng@ntu.edu.tw </v>
          </cell>
          <cell r="K390" t="str">
            <v>Y</v>
          </cell>
          <cell r="L390" t="str">
            <v>02-2711-1775</v>
          </cell>
          <cell r="M390" t="str">
            <v>02-2312-3456 x 8758</v>
          </cell>
          <cell r="N390" t="str">
            <v>0928826720</v>
          </cell>
          <cell r="P390" t="str">
            <v>台北市</v>
          </cell>
          <cell r="S390" t="str">
            <v>ROC</v>
          </cell>
          <cell r="T390" t="str">
            <v>02-2392-6922 專線&amp;傳真</v>
          </cell>
          <cell r="U390">
            <v>69</v>
          </cell>
          <cell r="V390" t="str">
            <v>中山</v>
          </cell>
          <cell r="W390" t="str">
            <v>乙</v>
          </cell>
          <cell r="X390">
            <v>216</v>
          </cell>
          <cell r="Y390">
            <v>72</v>
          </cell>
          <cell r="Z390" t="str">
            <v>復興</v>
          </cell>
          <cell r="AA390" t="str">
            <v>信</v>
          </cell>
          <cell r="AB390">
            <v>2101</v>
          </cell>
          <cell r="AC390">
            <v>75</v>
          </cell>
          <cell r="AD390" t="str">
            <v>建中</v>
          </cell>
          <cell r="AE390">
            <v>12</v>
          </cell>
          <cell r="AF390">
            <v>1231</v>
          </cell>
          <cell r="AG390">
            <v>80</v>
          </cell>
          <cell r="AH390" t="str">
            <v>清大</v>
          </cell>
          <cell r="AI390" t="str">
            <v>核工</v>
          </cell>
          <cell r="AJ390">
            <v>641020</v>
          </cell>
          <cell r="AK390" t="str">
            <v>黃謙和，大女兒曾潔恩、小兒子曾博恩，與本名柯家凱的柯震東在復興是同班同學; 台大醫學院光電生物醫學研究中心副教授、台大醫院影像醫學部主治醫師</v>
          </cell>
          <cell r="AL390" t="str">
            <v>曾</v>
          </cell>
          <cell r="AO390" t="str">
            <v>R</v>
          </cell>
          <cell r="AV390" t="str">
            <v>望</v>
          </cell>
          <cell r="AW390" t="str">
            <v>信</v>
          </cell>
          <cell r="AX390" t="str">
            <v>信</v>
          </cell>
        </row>
        <row r="391">
          <cell r="D391" t="str">
            <v>曾如珍</v>
          </cell>
          <cell r="G391" t="str">
            <v>Tseng</v>
          </cell>
          <cell r="H391" t="str">
            <v>Carol</v>
          </cell>
          <cell r="I391" t="str">
            <v>carolt0131@gmail.com</v>
          </cell>
          <cell r="K391" t="str">
            <v>Y</v>
          </cell>
          <cell r="L391" t="str">
            <v>02-2722-3452</v>
          </cell>
          <cell r="M391" t="str">
            <v>02-2722-0722</v>
          </cell>
          <cell r="P391" t="str">
            <v>台北市</v>
          </cell>
          <cell r="S391" t="str">
            <v>ROC</v>
          </cell>
          <cell r="T391" t="str">
            <v>tsengzt@yahoo.com.tw(x)</v>
          </cell>
          <cell r="U391">
            <v>69</v>
          </cell>
          <cell r="Y391">
            <v>72</v>
          </cell>
          <cell r="Z391" t="str">
            <v>復興</v>
          </cell>
          <cell r="AA391" t="str">
            <v>愛</v>
          </cell>
          <cell r="AB391">
            <v>2319</v>
          </cell>
          <cell r="AC391">
            <v>75</v>
          </cell>
          <cell r="AD391" t="str">
            <v>北一女</v>
          </cell>
          <cell r="AE391" t="str">
            <v>禮</v>
          </cell>
          <cell r="AF391">
            <v>1846</v>
          </cell>
          <cell r="AG391">
            <v>79</v>
          </cell>
          <cell r="AH391" t="str">
            <v>師大夜</v>
          </cell>
          <cell r="AI391" t="str">
            <v>英語</v>
          </cell>
          <cell r="AJ391">
            <v>0</v>
          </cell>
          <cell r="AL391" t="str">
            <v>曾</v>
          </cell>
          <cell r="AV391" t="str">
            <v>愛</v>
          </cell>
          <cell r="AW391" t="str">
            <v>愛</v>
          </cell>
          <cell r="AX391" t="str">
            <v>愛</v>
          </cell>
        </row>
        <row r="392">
          <cell r="D392" t="str">
            <v>曾君忻</v>
          </cell>
          <cell r="G392" t="str">
            <v>Crouch</v>
          </cell>
          <cell r="H392" t="str">
            <v>Cynthia</v>
          </cell>
          <cell r="I392" t="str">
            <v>Cynthia.T.Crouch@usa.dupont.com</v>
          </cell>
          <cell r="J392" t="str">
            <v>bad</v>
          </cell>
          <cell r="K392" t="str">
            <v>Y</v>
          </cell>
          <cell r="L392" t="str">
            <v>610-388-9405</v>
          </cell>
          <cell r="O392" t="str">
            <v>101Burrows Mill Rd. </v>
          </cell>
          <cell r="P392" t="str">
            <v>Chadds Ford</v>
          </cell>
          <cell r="Q392" t="str">
            <v>PA</v>
          </cell>
          <cell r="R392">
            <v>19317</v>
          </cell>
          <cell r="S392" t="str">
            <v>USA</v>
          </cell>
          <cell r="U392">
            <v>69</v>
          </cell>
          <cell r="V392" t="str">
            <v>復興</v>
          </cell>
          <cell r="W392" t="str">
            <v>義</v>
          </cell>
          <cell r="X392">
            <v>12633</v>
          </cell>
          <cell r="Y392">
            <v>72</v>
          </cell>
          <cell r="Z392" t="str">
            <v>衛理</v>
          </cell>
          <cell r="AA392" t="str">
            <v>愛</v>
          </cell>
          <cell r="AB392">
            <v>9308</v>
          </cell>
          <cell r="AC392">
            <v>75</v>
          </cell>
          <cell r="AD392" t="str">
            <v>中山</v>
          </cell>
          <cell r="AE392" t="str">
            <v>禮</v>
          </cell>
          <cell r="AF392">
            <v>339</v>
          </cell>
          <cell r="AG392">
            <v>79</v>
          </cell>
          <cell r="AH392" t="str">
            <v>輔大</v>
          </cell>
          <cell r="AI392" t="str">
            <v>化學</v>
          </cell>
          <cell r="AK392" t="str">
            <v>Barry Crouch; DuPont</v>
          </cell>
          <cell r="AL392" t="str">
            <v>曾</v>
          </cell>
          <cell r="AU392" t="str">
            <v>義</v>
          </cell>
        </row>
        <row r="393">
          <cell r="D393" t="str">
            <v>曾其燕</v>
          </cell>
          <cell r="J393" t="str">
            <v>NO</v>
          </cell>
          <cell r="K393" t="str">
            <v>Y</v>
          </cell>
          <cell r="L393" t="str">
            <v>02-2303-0785</v>
          </cell>
          <cell r="M393" t="str">
            <v>4325曾其新(女)、5534曾其雲(女)、7225曾其行(男)、9206曾其健(男)、12535曾其燕(女)</v>
          </cell>
          <cell r="N393" t="str">
            <v>0952731570</v>
          </cell>
          <cell r="S393" t="str">
            <v>ROC</v>
          </cell>
          <cell r="U393">
            <v>69</v>
          </cell>
          <cell r="V393" t="str">
            <v>復興</v>
          </cell>
          <cell r="W393" t="str">
            <v>信</v>
          </cell>
          <cell r="X393">
            <v>12535</v>
          </cell>
          <cell r="Y393">
            <v>72</v>
          </cell>
          <cell r="Z393" t="str">
            <v>復興</v>
          </cell>
          <cell r="AA393" t="str">
            <v>愛</v>
          </cell>
          <cell r="AB393">
            <v>2322</v>
          </cell>
          <cell r="AC393">
            <v>75</v>
          </cell>
          <cell r="AD393" t="str">
            <v>北一女</v>
          </cell>
          <cell r="AE393" t="str">
            <v>讓</v>
          </cell>
          <cell r="AF393">
            <v>1715</v>
          </cell>
          <cell r="AG393">
            <v>79</v>
          </cell>
          <cell r="AH393" t="str">
            <v>台大</v>
          </cell>
          <cell r="AI393" t="str">
            <v>政治</v>
          </cell>
          <cell r="AJ393">
            <v>643245</v>
          </cell>
          <cell r="AL393" t="str">
            <v>曾</v>
          </cell>
          <cell r="AS393" t="str">
            <v>孝</v>
          </cell>
          <cell r="AT393" t="str">
            <v>孝</v>
          </cell>
          <cell r="AU393" t="str">
            <v>信</v>
          </cell>
          <cell r="AV393" t="str">
            <v>愛</v>
          </cell>
          <cell r="AW393" t="str">
            <v>愛</v>
          </cell>
          <cell r="AX393" t="str">
            <v>愛</v>
          </cell>
        </row>
        <row r="394">
          <cell r="D394" t="str">
            <v>曾碧萊</v>
          </cell>
          <cell r="G394" t="str">
            <v>Tseng</v>
          </cell>
          <cell r="I394" t="str">
            <v>pltseng@isca.vghks.gov.tw</v>
          </cell>
          <cell r="K394" t="str">
            <v>Y</v>
          </cell>
          <cell r="L394" t="str">
            <v>07-341-6151</v>
          </cell>
          <cell r="M394" t="str">
            <v>07-342-2121 x 8181</v>
          </cell>
          <cell r="S394" t="str">
            <v>ROC</v>
          </cell>
          <cell r="U394">
            <v>69</v>
          </cell>
          <cell r="V394" t="str">
            <v>復興</v>
          </cell>
          <cell r="W394" t="str">
            <v>愛</v>
          </cell>
          <cell r="X394">
            <v>12442</v>
          </cell>
          <cell r="Y394">
            <v>72</v>
          </cell>
          <cell r="Z394" t="str">
            <v>復興</v>
          </cell>
          <cell r="AA394" t="str">
            <v>智</v>
          </cell>
          <cell r="AB394">
            <v>2433</v>
          </cell>
          <cell r="AC394">
            <v>75</v>
          </cell>
          <cell r="AG394">
            <v>79</v>
          </cell>
          <cell r="AL394" t="str">
            <v>曾</v>
          </cell>
          <cell r="AM394" t="str">
            <v>v</v>
          </cell>
          <cell r="AQ394">
            <v>1</v>
          </cell>
          <cell r="AS394" t="str">
            <v>仁</v>
          </cell>
          <cell r="AT394" t="str">
            <v>仁</v>
          </cell>
          <cell r="AU394" t="str">
            <v>愛</v>
          </cell>
          <cell r="AV394" t="str">
            <v>智</v>
          </cell>
          <cell r="AW394" t="str">
            <v>智</v>
          </cell>
          <cell r="AX394" t="str">
            <v>智</v>
          </cell>
          <cell r="AY394" t="str">
            <v>Line</v>
          </cell>
        </row>
        <row r="395">
          <cell r="D395" t="str">
            <v>湯　浩</v>
          </cell>
          <cell r="G395" t="str">
            <v>Tang</v>
          </cell>
          <cell r="I395" t="str">
            <v>jawtang@hotmail.com</v>
          </cell>
          <cell r="K395" t="str">
            <v>Y</v>
          </cell>
          <cell r="L395" t="str">
            <v>909-396-1687</v>
          </cell>
          <cell r="P395" t="str">
            <v>Diamond Bar</v>
          </cell>
          <cell r="Q395" t="str">
            <v>CA</v>
          </cell>
          <cell r="S395" t="str">
            <v>USA</v>
          </cell>
          <cell r="U395">
            <v>69</v>
          </cell>
          <cell r="Y395">
            <v>72</v>
          </cell>
          <cell r="Z395" t="str">
            <v>復興</v>
          </cell>
          <cell r="AA395" t="str">
            <v>望</v>
          </cell>
          <cell r="AB395">
            <v>2227</v>
          </cell>
          <cell r="AC395">
            <v>75</v>
          </cell>
          <cell r="AG395">
            <v>79</v>
          </cell>
          <cell r="AL395" t="str">
            <v>湯</v>
          </cell>
          <cell r="AN395" t="str">
            <v>南加</v>
          </cell>
          <cell r="AX395" t="str">
            <v>望</v>
          </cell>
        </row>
        <row r="396">
          <cell r="D396" t="str">
            <v>程　寧</v>
          </cell>
          <cell r="G396" t="str">
            <v>Chen</v>
          </cell>
          <cell r="H396" t="str">
            <v>Ning</v>
          </cell>
          <cell r="I396" t="str">
            <v>chengning@msn.com</v>
          </cell>
          <cell r="K396" t="str">
            <v>Y</v>
          </cell>
          <cell r="L396" t="str">
            <v>626-574-3186</v>
          </cell>
          <cell r="Q396" t="str">
            <v>CA</v>
          </cell>
          <cell r="S396" t="str">
            <v>USA</v>
          </cell>
          <cell r="U396">
            <v>69</v>
          </cell>
          <cell r="V396" t="str">
            <v>復興</v>
          </cell>
          <cell r="W396" t="str">
            <v>忠</v>
          </cell>
          <cell r="X396">
            <v>12109</v>
          </cell>
          <cell r="Y396">
            <v>72</v>
          </cell>
          <cell r="AC396">
            <v>75</v>
          </cell>
          <cell r="AG396">
            <v>79</v>
          </cell>
          <cell r="AL396" t="str">
            <v>程</v>
          </cell>
          <cell r="AN396" t="str">
            <v>南加</v>
          </cell>
          <cell r="AP396" t="str">
            <v>R</v>
          </cell>
          <cell r="AS396" t="str">
            <v>仁</v>
          </cell>
          <cell r="AT396" t="str">
            <v>仁</v>
          </cell>
          <cell r="AU396" t="str">
            <v>忠</v>
          </cell>
        </row>
        <row r="397">
          <cell r="D397" t="str">
            <v>程　純</v>
          </cell>
          <cell r="G397" t="str">
            <v>Cheng</v>
          </cell>
          <cell r="H397" t="str">
            <v>Chun</v>
          </cell>
          <cell r="I397" t="str">
            <v>chunchengtw@hotmail.com</v>
          </cell>
          <cell r="K397" t="str">
            <v>Y</v>
          </cell>
          <cell r="L397" t="str">
            <v>416-293-4782</v>
          </cell>
          <cell r="N397" t="str">
            <v>416-568-4910</v>
          </cell>
          <cell r="P397" t="str">
            <v>Toronto</v>
          </cell>
          <cell r="Q397" t="str">
            <v>ON</v>
          </cell>
          <cell r="S397" t="str">
            <v>Canada</v>
          </cell>
          <cell r="U397">
            <v>68</v>
          </cell>
          <cell r="V397" t="str">
            <v>復興</v>
          </cell>
          <cell r="W397" t="str">
            <v>和</v>
          </cell>
          <cell r="X397">
            <v>11726</v>
          </cell>
          <cell r="Y397">
            <v>72</v>
          </cell>
          <cell r="Z397" t="str">
            <v>復興</v>
          </cell>
          <cell r="AA397" t="str">
            <v>智</v>
          </cell>
          <cell r="AB397">
            <v>2414</v>
          </cell>
          <cell r="AC397">
            <v>75</v>
          </cell>
          <cell r="AD397" t="str">
            <v>景美</v>
          </cell>
          <cell r="AE397" t="str">
            <v>仁</v>
          </cell>
          <cell r="AF397">
            <v>350</v>
          </cell>
          <cell r="AG397">
            <v>79</v>
          </cell>
          <cell r="AL397" t="str">
            <v>程</v>
          </cell>
          <cell r="AV397" t="str">
            <v>智</v>
          </cell>
          <cell r="AW397" t="str">
            <v>智</v>
          </cell>
          <cell r="AX397" t="str">
            <v>智</v>
          </cell>
          <cell r="AY397" t="str">
            <v>Line</v>
          </cell>
        </row>
        <row r="398">
          <cell r="D398" t="str">
            <v>程瑞英</v>
          </cell>
          <cell r="G398" t="str">
            <v>Chen Jui Ying</v>
          </cell>
          <cell r="H398" t="str">
            <v>Chen Jui Ying</v>
          </cell>
          <cell r="I398" t="str">
            <v>juiyingchen_1@hotmail.com</v>
          </cell>
          <cell r="K398" t="str">
            <v>Y</v>
          </cell>
          <cell r="O398" t="str">
            <v>http://www.mofa.gov.tw/webapp/fp.asp?xItem=39857&amp;ctnode=1553</v>
          </cell>
          <cell r="Q398" t="str">
            <v>Guam</v>
          </cell>
          <cell r="S398" t="str">
            <v>USA</v>
          </cell>
          <cell r="U398">
            <v>69</v>
          </cell>
          <cell r="V398" t="str">
            <v>復興</v>
          </cell>
          <cell r="W398" t="str">
            <v>義</v>
          </cell>
          <cell r="X398">
            <v>12644</v>
          </cell>
          <cell r="Y398">
            <v>72</v>
          </cell>
          <cell r="AC398">
            <v>75</v>
          </cell>
          <cell r="AG398">
            <v>79</v>
          </cell>
          <cell r="AK398" t="str">
            <v>關島中華婦女會會長</v>
          </cell>
          <cell r="AL398" t="str">
            <v>程</v>
          </cell>
          <cell r="AU398" t="str">
            <v>義</v>
          </cell>
        </row>
        <row r="399">
          <cell r="D399" t="str">
            <v>童業勤</v>
          </cell>
          <cell r="G399" t="str">
            <v>Tung</v>
          </cell>
          <cell r="I399" t="str">
            <v>tung@cht.com.tw</v>
          </cell>
          <cell r="K399" t="str">
            <v>Y</v>
          </cell>
          <cell r="M399" t="str">
            <v>02-3316-6060</v>
          </cell>
          <cell r="N399" t="str">
            <v>0928290747</v>
          </cell>
          <cell r="P399" t="str">
            <v>台北市</v>
          </cell>
          <cell r="S399" t="str">
            <v>ROC</v>
          </cell>
          <cell r="U399">
            <v>69</v>
          </cell>
          <cell r="V399" t="str">
            <v>懷生</v>
          </cell>
          <cell r="W399" t="str">
            <v>義</v>
          </cell>
          <cell r="X399">
            <v>2649</v>
          </cell>
          <cell r="Y399">
            <v>72</v>
          </cell>
          <cell r="Z399" t="str">
            <v>復興</v>
          </cell>
          <cell r="AA399" t="str">
            <v>望</v>
          </cell>
          <cell r="AB399">
            <v>2209</v>
          </cell>
          <cell r="AC399">
            <v>75</v>
          </cell>
          <cell r="AD399" t="str">
            <v>附中夜</v>
          </cell>
          <cell r="AG399">
            <v>79</v>
          </cell>
          <cell r="AH399" t="str">
            <v>輔大</v>
          </cell>
          <cell r="AK399" t="str">
            <v>中華電信</v>
          </cell>
          <cell r="AL399" t="str">
            <v>童</v>
          </cell>
          <cell r="AX399" t="str">
            <v>望</v>
          </cell>
        </row>
        <row r="400">
          <cell r="D400" t="str">
            <v>華晉樟</v>
          </cell>
          <cell r="G400" t="str">
            <v>Hua</v>
          </cell>
          <cell r="I400" t="str">
            <v>hua8436@b-a.com.tw</v>
          </cell>
          <cell r="K400" t="str">
            <v>Y</v>
          </cell>
          <cell r="L400" t="str">
            <v>02-2921-3154</v>
          </cell>
          <cell r="N400" t="str">
            <v>0910325850</v>
          </cell>
          <cell r="O400" t="str">
            <v>http://163.20.57.4/person/yhesbt/data/meetings/95th/2006meeting_data01.doc</v>
          </cell>
          <cell r="P400" t="str">
            <v>台北市</v>
          </cell>
          <cell r="S400" t="str">
            <v>ROC</v>
          </cell>
          <cell r="U400">
            <v>69</v>
          </cell>
          <cell r="V400" t="str">
            <v>龍安</v>
          </cell>
          <cell r="Y400">
            <v>72</v>
          </cell>
          <cell r="Z400" t="str">
            <v>復興</v>
          </cell>
          <cell r="AA400" t="str">
            <v>勇</v>
          </cell>
          <cell r="AB400">
            <v>2620</v>
          </cell>
          <cell r="AC400">
            <v>75</v>
          </cell>
          <cell r="AD400" t="str">
            <v>建中</v>
          </cell>
          <cell r="AE400">
            <v>3</v>
          </cell>
          <cell r="AF400">
            <v>340</v>
          </cell>
          <cell r="AG400">
            <v>79</v>
          </cell>
          <cell r="AH400" t="str">
            <v>東海</v>
          </cell>
          <cell r="AI400" t="str">
            <v>企管</v>
          </cell>
          <cell r="AK400" t="str">
            <v>張寶月; 華崇皓</v>
          </cell>
          <cell r="AL400" t="str">
            <v>華</v>
          </cell>
          <cell r="AX400" t="str">
            <v>勇</v>
          </cell>
        </row>
        <row r="401">
          <cell r="D401" t="str">
            <v>費聿元</v>
          </cell>
          <cell r="G401" t="str">
            <v>Fei</v>
          </cell>
          <cell r="I401" t="str">
            <v>yyfei@livemail.tw</v>
          </cell>
          <cell r="K401" t="str">
            <v>Y</v>
          </cell>
          <cell r="L401" t="str">
            <v>02-2767-0541</v>
          </cell>
          <cell r="M401" t="str">
            <v>02-2389-9299</v>
          </cell>
          <cell r="N401" t="str">
            <v>0918225542</v>
          </cell>
          <cell r="P401" t="str">
            <v>台北市</v>
          </cell>
          <cell r="S401" t="str">
            <v>ROC</v>
          </cell>
          <cell r="T401" t="str">
            <v>02-2763-3274; yyfei@mail.tfmi.com.tw(x)</v>
          </cell>
          <cell r="U401">
            <v>69</v>
          </cell>
          <cell r="V401" t="str">
            <v>復興</v>
          </cell>
          <cell r="W401" t="str">
            <v>孝</v>
          </cell>
          <cell r="X401">
            <v>12209</v>
          </cell>
          <cell r="Y401">
            <v>72</v>
          </cell>
          <cell r="Z401" t="str">
            <v>再興</v>
          </cell>
          <cell r="AA401" t="str">
            <v>愛</v>
          </cell>
          <cell r="AB401">
            <v>8430</v>
          </cell>
          <cell r="AC401">
            <v>75</v>
          </cell>
          <cell r="AD401" t="str">
            <v>再興</v>
          </cell>
          <cell r="AE401" t="str">
            <v>誠</v>
          </cell>
          <cell r="AF401">
            <v>3143</v>
          </cell>
          <cell r="AG401">
            <v>79</v>
          </cell>
          <cell r="AH401" t="str">
            <v>政大</v>
          </cell>
          <cell r="AI401" t="str">
            <v>經濟</v>
          </cell>
          <cell r="AK401" t="str">
            <v>胡美芳(79政大歷史)、費肇安</v>
          </cell>
          <cell r="AL401" t="str">
            <v>費</v>
          </cell>
          <cell r="AU401" t="str">
            <v>孝</v>
          </cell>
        </row>
        <row r="402">
          <cell r="D402" t="str">
            <v>馮瑞武</v>
          </cell>
          <cell r="G402" t="str">
            <v>Feng</v>
          </cell>
          <cell r="H402" t="str">
            <v>Mike </v>
          </cell>
          <cell r="I402" t="str">
            <v>MFeng@nyee.edu</v>
          </cell>
          <cell r="K402" t="str">
            <v>Y</v>
          </cell>
          <cell r="N402" t="str">
            <v>212-505-2408; 212-729-9284(x)</v>
          </cell>
          <cell r="P402" t="str">
            <v>New York</v>
          </cell>
          <cell r="Q402" t="str">
            <v>NY</v>
          </cell>
          <cell r="S402" t="str">
            <v>USA</v>
          </cell>
          <cell r="T402" t="str">
            <v>02-2707-5713 台北市信義路三段134巷12號之1</v>
          </cell>
          <cell r="U402">
            <v>68</v>
          </cell>
          <cell r="V402" t="str">
            <v>復興</v>
          </cell>
          <cell r="W402" t="str">
            <v>信</v>
          </cell>
          <cell r="X402">
            <v>11517</v>
          </cell>
          <cell r="Y402">
            <v>72</v>
          </cell>
          <cell r="Z402" t="str">
            <v>復興</v>
          </cell>
          <cell r="AA402" t="str">
            <v>仁</v>
          </cell>
          <cell r="AB402">
            <v>2532</v>
          </cell>
          <cell r="AC402">
            <v>75</v>
          </cell>
          <cell r="AG402">
            <v>79</v>
          </cell>
          <cell r="AL402" t="str">
            <v>馮</v>
          </cell>
          <cell r="AV402" t="str">
            <v>仁</v>
          </cell>
          <cell r="AX402" t="str">
            <v>仁</v>
          </cell>
        </row>
        <row r="403">
          <cell r="D403" t="str">
            <v>黃大成</v>
          </cell>
          <cell r="G403" t="str">
            <v>第三波資訊遊戲產品研發處開發二部工程師</v>
          </cell>
          <cell r="H403" t="str">
            <v>HERBERT HUANG </v>
          </cell>
          <cell r="J403" t="str">
            <v>瘦</v>
          </cell>
          <cell r="O403" t="str">
            <v>18605 E. GALE AVE., #230 </v>
          </cell>
          <cell r="P403" t="str">
            <v>CITY OF INDUSTRY</v>
          </cell>
          <cell r="Q403" t="str">
            <v>CA </v>
          </cell>
          <cell r="R403">
            <v>91748</v>
          </cell>
          <cell r="S403" t="str">
            <v>USA</v>
          </cell>
          <cell r="U403">
            <v>69</v>
          </cell>
          <cell r="V403" t="str">
            <v>復興</v>
          </cell>
          <cell r="W403" t="str">
            <v>仁</v>
          </cell>
          <cell r="X403">
            <v>12352</v>
          </cell>
          <cell r="Y403">
            <v>72</v>
          </cell>
          <cell r="AC403">
            <v>75</v>
          </cell>
          <cell r="AG403">
            <v>79</v>
          </cell>
          <cell r="AL403" t="str">
            <v>黃</v>
          </cell>
          <cell r="AU403" t="str">
            <v>仁</v>
          </cell>
        </row>
        <row r="404">
          <cell r="D404" t="str">
            <v>黃世俊</v>
          </cell>
          <cell r="I404" t="str">
            <v>kr_68bambi@ybb.ne.jp</v>
          </cell>
          <cell r="K404" t="str">
            <v>Y</v>
          </cell>
          <cell r="L404" t="str">
            <v>8103-3390-7887</v>
          </cell>
          <cell r="O404" t="str">
            <v>日本東京都杉並區下井草2-18-14</v>
          </cell>
          <cell r="P404" t="str">
            <v>東京</v>
          </cell>
          <cell r="R404" t="str">
            <v>167-0022</v>
          </cell>
          <cell r="S404" t="str">
            <v>Japan</v>
          </cell>
          <cell r="T404" t="str">
            <v>02-2767-5326; 台北市松山區八德路四段647號</v>
          </cell>
          <cell r="U404">
            <v>69</v>
          </cell>
          <cell r="V404" t="str">
            <v>松山</v>
          </cell>
          <cell r="Y404">
            <v>72</v>
          </cell>
          <cell r="Z404" t="str">
            <v>復興</v>
          </cell>
          <cell r="AA404" t="str">
            <v>信</v>
          </cell>
          <cell r="AB404">
            <v>2108</v>
          </cell>
          <cell r="AC404">
            <v>75</v>
          </cell>
          <cell r="AD404" t="str">
            <v>建中</v>
          </cell>
          <cell r="AE404">
            <v>8</v>
          </cell>
          <cell r="AF404">
            <v>838</v>
          </cell>
          <cell r="AG404">
            <v>82</v>
          </cell>
          <cell r="AH404" t="str">
            <v>中山</v>
          </cell>
          <cell r="AI404" t="str">
            <v>醫學</v>
          </cell>
          <cell r="AK404" t="str">
            <v>林百里;姊姊黃麗俐(73北一女);大舅子林家鴻(71復中);眼科醫師</v>
          </cell>
          <cell r="AL404" t="str">
            <v>黃</v>
          </cell>
          <cell r="AX404" t="str">
            <v>信</v>
          </cell>
        </row>
        <row r="405">
          <cell r="D405" t="str">
            <v>黃光曾</v>
          </cell>
          <cell r="G405" t="str">
            <v>Huang</v>
          </cell>
          <cell r="H405" t="str">
            <v>Alex K. T. </v>
          </cell>
          <cell r="I405" t="str">
            <v>alexkth@rogers.com</v>
          </cell>
          <cell r="K405" t="str">
            <v>Y</v>
          </cell>
          <cell r="L405" t="str">
            <v>905-947-1885</v>
          </cell>
          <cell r="M405" t="str">
            <v>905-947-1885</v>
          </cell>
          <cell r="N405" t="str">
            <v>416-418-8271</v>
          </cell>
          <cell r="P405" t="str">
            <v>Unionville, ON Canada</v>
          </cell>
          <cell r="S405" t="str">
            <v>Canada</v>
          </cell>
          <cell r="U405">
            <v>69</v>
          </cell>
          <cell r="Y405">
            <v>72</v>
          </cell>
          <cell r="Z405" t="str">
            <v>復興</v>
          </cell>
          <cell r="AA405" t="str">
            <v>信</v>
          </cell>
          <cell r="AB405">
            <v>2139</v>
          </cell>
          <cell r="AC405">
            <v>75</v>
          </cell>
          <cell r="AD405" t="str">
            <v>建中</v>
          </cell>
          <cell r="AE405">
            <v>2</v>
          </cell>
          <cell r="AF405">
            <v>207</v>
          </cell>
          <cell r="AG405">
            <v>79</v>
          </cell>
          <cell r="AH405" t="str">
            <v>台大</v>
          </cell>
          <cell r="AI405" t="str">
            <v>商學</v>
          </cell>
          <cell r="AJ405">
            <v>643421</v>
          </cell>
          <cell r="AK405" t="str">
            <v>陳岳琳</v>
          </cell>
          <cell r="AL405" t="str">
            <v>黃</v>
          </cell>
          <cell r="AX405" t="str">
            <v>信</v>
          </cell>
        </row>
        <row r="406">
          <cell r="D406" t="str">
            <v>黃安娜</v>
          </cell>
          <cell r="G406" t="str">
            <v>Huang</v>
          </cell>
          <cell r="H406" t="str">
            <v>Anna </v>
          </cell>
          <cell r="I406" t="str">
            <v>ahuang0513@gmail.com</v>
          </cell>
          <cell r="K406" t="str">
            <v>Y</v>
          </cell>
          <cell r="L406" t="str">
            <v>416-466-2595</v>
          </cell>
          <cell r="N406" t="str">
            <v>416-791-6849</v>
          </cell>
          <cell r="P406" t="str">
            <v>Toronto</v>
          </cell>
          <cell r="Q406" t="str">
            <v>ON</v>
          </cell>
          <cell r="S406" t="str">
            <v>Canada</v>
          </cell>
          <cell r="T406" t="str">
            <v>0987359358; wai.anna.toronto@sympatico.ca</v>
          </cell>
          <cell r="U406">
            <v>69</v>
          </cell>
          <cell r="V406" t="str">
            <v>中山</v>
          </cell>
          <cell r="W406" t="str">
            <v>禮</v>
          </cell>
          <cell r="X406">
            <v>1908</v>
          </cell>
          <cell r="Y406">
            <v>72</v>
          </cell>
          <cell r="Z406" t="str">
            <v>復興</v>
          </cell>
          <cell r="AA406" t="str">
            <v>愛</v>
          </cell>
          <cell r="AB406">
            <v>2361</v>
          </cell>
          <cell r="AC406">
            <v>75</v>
          </cell>
          <cell r="AG406">
            <v>79</v>
          </cell>
          <cell r="AL406" t="str">
            <v>黃</v>
          </cell>
          <cell r="AO406" t="str">
            <v>R</v>
          </cell>
          <cell r="AV406" t="str">
            <v>愛</v>
          </cell>
          <cell r="AW406" t="str">
            <v>愛</v>
          </cell>
          <cell r="AX406" t="str">
            <v>愛</v>
          </cell>
          <cell r="AY406" t="str">
            <v>Line</v>
          </cell>
        </row>
        <row r="407">
          <cell r="D407" t="str">
            <v>黃志雄</v>
          </cell>
          <cell r="F407" t="str">
            <v>仁</v>
          </cell>
          <cell r="G407" t="str">
            <v>Huang</v>
          </cell>
          <cell r="H407" t="str">
            <v>Eric </v>
          </cell>
          <cell r="I407" t="str">
            <v>echgroup@yahoo.com</v>
          </cell>
          <cell r="K407" t="str">
            <v>Y</v>
          </cell>
          <cell r="L407" t="str">
            <v>908-253-9519</v>
          </cell>
          <cell r="N407" t="str">
            <v>908-500-1738</v>
          </cell>
          <cell r="P407" t="str">
            <v>Bridgewater</v>
          </cell>
          <cell r="Q407" t="str">
            <v>NJ </v>
          </cell>
          <cell r="S407" t="str">
            <v>USA</v>
          </cell>
          <cell r="T407" t="str">
            <v>echgroup@optonline.net(x)</v>
          </cell>
          <cell r="U407">
            <v>69</v>
          </cell>
          <cell r="V407" t="str">
            <v>復興</v>
          </cell>
          <cell r="W407" t="str">
            <v>愛</v>
          </cell>
          <cell r="X407">
            <v>12425</v>
          </cell>
          <cell r="Y407">
            <v>72</v>
          </cell>
          <cell r="Z407" t="str">
            <v>復興</v>
          </cell>
          <cell r="AA407" t="str">
            <v>勇</v>
          </cell>
          <cell r="AB407">
            <v>2634</v>
          </cell>
          <cell r="AC407">
            <v>75</v>
          </cell>
          <cell r="AG407">
            <v>79</v>
          </cell>
          <cell r="AK407" t="str">
            <v>妹妹黃志英(70復小)、黃志菁(73復小)</v>
          </cell>
          <cell r="AL407" t="str">
            <v>黃</v>
          </cell>
          <cell r="AU407" t="str">
            <v>愛</v>
          </cell>
          <cell r="AX407" t="str">
            <v>勇</v>
          </cell>
        </row>
        <row r="408">
          <cell r="D408" t="str">
            <v>黃惠芳</v>
          </cell>
          <cell r="G408" t="str">
            <v>Chan</v>
          </cell>
          <cell r="H408" t="str">
            <v>Cindy Huang </v>
          </cell>
          <cell r="I408" t="str">
            <v>Cindy.chanan@yahoo.com</v>
          </cell>
          <cell r="K408" t="str">
            <v>Y</v>
          </cell>
          <cell r="L408" t="str">
            <v>850-683-0101</v>
          </cell>
          <cell r="N408" t="str">
            <v>0956289555</v>
          </cell>
          <cell r="O408" t="str">
            <v>206 Shoal River Dr.</v>
          </cell>
          <cell r="P408" t="str">
            <v>Crestview</v>
          </cell>
          <cell r="Q408" t="str">
            <v>FL</v>
          </cell>
          <cell r="S408" t="str">
            <v>USA</v>
          </cell>
          <cell r="U408">
            <v>69</v>
          </cell>
          <cell r="V408" t="str">
            <v>復興</v>
          </cell>
          <cell r="W408" t="str">
            <v>信</v>
          </cell>
          <cell r="X408">
            <v>12532</v>
          </cell>
          <cell r="Y408">
            <v>72</v>
          </cell>
          <cell r="AC408">
            <v>75</v>
          </cell>
          <cell r="AE408">
            <v>0</v>
          </cell>
          <cell r="AG408">
            <v>79</v>
          </cell>
          <cell r="AL408" t="str">
            <v>黃</v>
          </cell>
          <cell r="AS408" t="str">
            <v>忠</v>
          </cell>
          <cell r="AT408" t="str">
            <v>忠</v>
          </cell>
          <cell r="AU408" t="str">
            <v>信</v>
          </cell>
        </row>
        <row r="409">
          <cell r="D409" t="str">
            <v>黃曉勻</v>
          </cell>
          <cell r="G409" t="str">
            <v>Ukrisna</v>
          </cell>
          <cell r="H409" t="str">
            <v>Ava </v>
          </cell>
          <cell r="I409" t="str">
            <v>ukrisna@gmail.com</v>
          </cell>
          <cell r="K409" t="str">
            <v>Y</v>
          </cell>
          <cell r="L409" t="str">
            <v>718-816-9405</v>
          </cell>
          <cell r="M409" t="str">
            <v>和先生已经搬离纽约去 New Mexico</v>
          </cell>
          <cell r="P409" t="str">
            <v>Staten Island</v>
          </cell>
          <cell r="Q409" t="str">
            <v>NY</v>
          </cell>
          <cell r="S409" t="str">
            <v>USA</v>
          </cell>
          <cell r="T409" t="str">
            <v>ava_ukrisna@yahoo.com(x)</v>
          </cell>
          <cell r="U409">
            <v>69</v>
          </cell>
          <cell r="V409" t="str">
            <v>復興</v>
          </cell>
          <cell r="W409" t="str">
            <v>愛</v>
          </cell>
          <cell r="X409">
            <v>12451</v>
          </cell>
          <cell r="Y409">
            <v>72</v>
          </cell>
          <cell r="AC409">
            <v>75</v>
          </cell>
          <cell r="AG409">
            <v>79</v>
          </cell>
          <cell r="AL409" t="str">
            <v>黃</v>
          </cell>
          <cell r="AS409" t="str">
            <v>信</v>
          </cell>
          <cell r="AT409" t="str">
            <v>信</v>
          </cell>
          <cell r="AU409" t="str">
            <v>愛</v>
          </cell>
        </row>
        <row r="410">
          <cell r="D410" t="str">
            <v>黃曉麟</v>
          </cell>
          <cell r="G410" t="str">
            <v>Hwang</v>
          </cell>
          <cell r="H410" t="str">
            <v>Alex</v>
          </cell>
          <cell r="I410" t="str">
            <v>slingics@gmail.com</v>
          </cell>
          <cell r="K410" t="str">
            <v>Y</v>
          </cell>
          <cell r="L410" t="str">
            <v>925-253-0589</v>
          </cell>
          <cell r="N410" t="str">
            <v>925-323-0645</v>
          </cell>
          <cell r="P410" t="str">
            <v>Orinda</v>
          </cell>
          <cell r="Q410" t="str">
            <v>CA</v>
          </cell>
          <cell r="S410" t="str">
            <v>USA</v>
          </cell>
          <cell r="T410" t="str">
            <v>alexh@alum.mit.edu</v>
          </cell>
          <cell r="U410">
            <v>69</v>
          </cell>
          <cell r="V410" t="str">
            <v>復興</v>
          </cell>
          <cell r="W410" t="str">
            <v>愛</v>
          </cell>
          <cell r="X410">
            <v>12407</v>
          </cell>
          <cell r="Y410">
            <v>72</v>
          </cell>
          <cell r="Z410" t="str">
            <v>再興</v>
          </cell>
          <cell r="AA410" t="str">
            <v>信</v>
          </cell>
          <cell r="AB410">
            <v>8554</v>
          </cell>
          <cell r="AC410">
            <v>75</v>
          </cell>
          <cell r="AD410" t="str">
            <v>出國</v>
          </cell>
          <cell r="AG410">
            <v>79</v>
          </cell>
          <cell r="AH410" t="str">
            <v>MIT</v>
          </cell>
          <cell r="AL410" t="str">
            <v>黃</v>
          </cell>
          <cell r="AN410" t="str">
            <v>南加</v>
          </cell>
          <cell r="AS410" t="str">
            <v>孝</v>
          </cell>
          <cell r="AT410" t="str">
            <v>孝</v>
          </cell>
          <cell r="AU410" t="str">
            <v>愛</v>
          </cell>
        </row>
        <row r="411">
          <cell r="D411" t="str">
            <v>楊　蕾</v>
          </cell>
          <cell r="G411" t="str">
            <v>Yang</v>
          </cell>
          <cell r="I411" t="str">
            <v>E_Yang13@Hotmail.com</v>
          </cell>
          <cell r="K411" t="str">
            <v>Y</v>
          </cell>
          <cell r="L411" t="str">
            <v>516-937-6864</v>
          </cell>
          <cell r="P411" t="str">
            <v>Hicksville</v>
          </cell>
          <cell r="Q411" t="str">
            <v>NY</v>
          </cell>
          <cell r="S411" t="str">
            <v>USA</v>
          </cell>
          <cell r="U411">
            <v>69</v>
          </cell>
          <cell r="V411" t="str">
            <v>復興</v>
          </cell>
          <cell r="W411" t="str">
            <v>孝</v>
          </cell>
          <cell r="X411">
            <v>12233</v>
          </cell>
          <cell r="Y411">
            <v>72</v>
          </cell>
          <cell r="Z411" t="str">
            <v>復興</v>
          </cell>
          <cell r="AA411" t="str">
            <v>智</v>
          </cell>
          <cell r="AB411">
            <v>2419</v>
          </cell>
          <cell r="AC411">
            <v>75</v>
          </cell>
          <cell r="AD411" t="str">
            <v>中山</v>
          </cell>
          <cell r="AG411">
            <v>79</v>
          </cell>
          <cell r="AL411" t="str">
            <v>楊</v>
          </cell>
          <cell r="AS411" t="str">
            <v>忠</v>
          </cell>
          <cell r="AT411" t="str">
            <v>忠</v>
          </cell>
          <cell r="AU411" t="str">
            <v>孝</v>
          </cell>
          <cell r="AV411" t="str">
            <v>智</v>
          </cell>
          <cell r="AW411" t="str">
            <v>智</v>
          </cell>
          <cell r="AX411" t="str">
            <v>智</v>
          </cell>
        </row>
        <row r="412">
          <cell r="D412" t="str">
            <v>楊幼玲</v>
          </cell>
          <cell r="G412" t="str">
            <v>Young</v>
          </cell>
          <cell r="H412" t="str">
            <v>YouLin</v>
          </cell>
          <cell r="I412" t="str">
            <v>youlinyoung@gmail.com</v>
          </cell>
          <cell r="K412" t="str">
            <v>Y</v>
          </cell>
          <cell r="L412" t="str">
            <v>44208-458-2617</v>
          </cell>
          <cell r="S412" t="str">
            <v>UK</v>
          </cell>
          <cell r="T412" t="str">
            <v>楊幼玲台北姊姊家電話02-2731-8129，youlin_young@hotmail.co.uk(x)</v>
          </cell>
          <cell r="U412">
            <v>68</v>
          </cell>
          <cell r="V412" t="str">
            <v>復興</v>
          </cell>
          <cell r="W412" t="str">
            <v>愛</v>
          </cell>
          <cell r="X412">
            <v>11434</v>
          </cell>
          <cell r="Y412">
            <v>72</v>
          </cell>
          <cell r="Z412" t="str">
            <v>復興</v>
          </cell>
          <cell r="AA412" t="str">
            <v>愛</v>
          </cell>
          <cell r="AB412">
            <v>2356</v>
          </cell>
          <cell r="AC412">
            <v>75</v>
          </cell>
          <cell r="AD412" t="str">
            <v>景美</v>
          </cell>
          <cell r="AG412">
            <v>80</v>
          </cell>
          <cell r="AH412" t="str">
            <v>基督書院</v>
          </cell>
          <cell r="AK412" t="str">
            <v>母親是夏賡湯老師</v>
          </cell>
          <cell r="AL412" t="str">
            <v>楊</v>
          </cell>
          <cell r="AV412" t="str">
            <v>愛</v>
          </cell>
          <cell r="AW412" t="str">
            <v>愛</v>
          </cell>
          <cell r="AX412" t="str">
            <v>愛</v>
          </cell>
        </row>
        <row r="413">
          <cell r="D413" t="str">
            <v>楊正吉</v>
          </cell>
          <cell r="J413" t="str">
            <v>NO</v>
          </cell>
          <cell r="K413" t="str">
            <v>Y</v>
          </cell>
          <cell r="L413" t="str">
            <v>02-8773-5083</v>
          </cell>
          <cell r="M413" t="str">
            <v>02-2531-0249(x)</v>
          </cell>
          <cell r="N413" t="str">
            <v>0922651207,0920576852</v>
          </cell>
          <cell r="P413" t="str">
            <v>台北市</v>
          </cell>
          <cell r="S413" t="str">
            <v>ROC</v>
          </cell>
          <cell r="T413" t="str">
            <v>bdao32@yahoo.com.tw(x)</v>
          </cell>
          <cell r="U413">
            <v>69</v>
          </cell>
          <cell r="V413" t="str">
            <v>龍安</v>
          </cell>
          <cell r="Y413">
            <v>72</v>
          </cell>
          <cell r="Z413" t="str">
            <v>復興</v>
          </cell>
          <cell r="AA413" t="str">
            <v>勇</v>
          </cell>
          <cell r="AB413">
            <v>2618</v>
          </cell>
          <cell r="AC413">
            <v>75</v>
          </cell>
          <cell r="AD413" t="str">
            <v>建中</v>
          </cell>
          <cell r="AE413">
            <v>15</v>
          </cell>
          <cell r="AF413">
            <v>1550</v>
          </cell>
          <cell r="AG413">
            <v>79</v>
          </cell>
          <cell r="AH413" t="str">
            <v>成大</v>
          </cell>
          <cell r="AI413" t="str">
            <v>機械</v>
          </cell>
          <cell r="AL413" t="str">
            <v>楊</v>
          </cell>
          <cell r="AX413" t="str">
            <v>勇</v>
          </cell>
        </row>
        <row r="414">
          <cell r="D414" t="str">
            <v>楊明明</v>
          </cell>
          <cell r="G414" t="str">
            <v>Lee</v>
          </cell>
          <cell r="H414" t="str">
            <v>Tammy Y</v>
          </cell>
          <cell r="I414" t="str">
            <v>tammyyounglee@yahoo.com</v>
          </cell>
          <cell r="K414" t="str">
            <v>Y</v>
          </cell>
          <cell r="L414" t="str">
            <v>201-816-9840</v>
          </cell>
          <cell r="M414" t="str">
            <v>201-888-4894</v>
          </cell>
          <cell r="P414" t="str">
            <v>Englewood</v>
          </cell>
          <cell r="Q414" t="str">
            <v>NJ </v>
          </cell>
          <cell r="S414" t="str">
            <v>USA</v>
          </cell>
          <cell r="U414">
            <v>69</v>
          </cell>
          <cell r="V414" t="str">
            <v>復興</v>
          </cell>
          <cell r="W414" t="str">
            <v>忠</v>
          </cell>
          <cell r="X414">
            <v>12144</v>
          </cell>
          <cell r="Y414">
            <v>72</v>
          </cell>
          <cell r="Z414" t="str">
            <v>再興</v>
          </cell>
          <cell r="AA414" t="str">
            <v>仁</v>
          </cell>
          <cell r="AB414">
            <v>8338</v>
          </cell>
          <cell r="AC414">
            <v>75</v>
          </cell>
          <cell r="AD414" t="str">
            <v>北一女</v>
          </cell>
          <cell r="AE414" t="str">
            <v>射</v>
          </cell>
          <cell r="AF414">
            <v>2059</v>
          </cell>
          <cell r="AG414">
            <v>79</v>
          </cell>
          <cell r="AL414" t="str">
            <v>楊</v>
          </cell>
          <cell r="AP414" t="str">
            <v>R</v>
          </cell>
          <cell r="AS414" t="str">
            <v>仁</v>
          </cell>
          <cell r="AT414" t="str">
            <v>仁</v>
          </cell>
          <cell r="AU414" t="str">
            <v>忠</v>
          </cell>
        </row>
        <row r="415">
          <cell r="D415" t="str">
            <v>楊亮功</v>
          </cell>
          <cell r="U415">
            <v>69</v>
          </cell>
          <cell r="V415" t="str">
            <v>復興</v>
          </cell>
          <cell r="W415" t="str">
            <v>信</v>
          </cell>
          <cell r="X415">
            <v>12511</v>
          </cell>
          <cell r="Y415">
            <v>72</v>
          </cell>
          <cell r="AC415">
            <v>75</v>
          </cell>
          <cell r="AG415">
            <v>79</v>
          </cell>
          <cell r="AL415" t="str">
            <v>楊</v>
          </cell>
          <cell r="AU415" t="str">
            <v>信</v>
          </cell>
        </row>
        <row r="416">
          <cell r="D416" t="str">
            <v>楊素玉</v>
          </cell>
          <cell r="U416">
            <v>69</v>
          </cell>
          <cell r="Y416">
            <v>72</v>
          </cell>
          <cell r="Z416" t="str">
            <v>復興</v>
          </cell>
          <cell r="AA416" t="str">
            <v>愛</v>
          </cell>
          <cell r="AB416">
            <v>2349</v>
          </cell>
          <cell r="AC416">
            <v>75</v>
          </cell>
          <cell r="AD416" t="str">
            <v>中山</v>
          </cell>
          <cell r="AG416">
            <v>79</v>
          </cell>
          <cell r="AL416" t="str">
            <v>楊</v>
          </cell>
          <cell r="AV416" t="str">
            <v>愛</v>
          </cell>
          <cell r="AW416" t="str">
            <v>愛</v>
          </cell>
          <cell r="AX416" t="str">
            <v>愛</v>
          </cell>
        </row>
        <row r="417">
          <cell r="D417" t="str">
            <v>楊越同(楊明一)</v>
          </cell>
          <cell r="G417" t="str">
            <v>Young   </v>
          </cell>
          <cell r="H417" t="str">
            <v>Mark </v>
          </cell>
          <cell r="I417" t="str">
            <v>mark.msmcse@gmail.com</v>
          </cell>
          <cell r="K417" t="str">
            <v>Y</v>
          </cell>
          <cell r="L417" t="str">
            <v>909-468-5501</v>
          </cell>
          <cell r="N417" t="str">
            <v>909-569-5626</v>
          </cell>
          <cell r="O417" t="str">
            <v>319 Los Gatos Dr.</v>
          </cell>
          <cell r="P417" t="str">
            <v>Walnut</v>
          </cell>
          <cell r="Q417" t="str">
            <v>CA </v>
          </cell>
          <cell r="R417">
            <v>91789</v>
          </cell>
          <cell r="S417" t="str">
            <v>USA</v>
          </cell>
          <cell r="U417">
            <v>69</v>
          </cell>
          <cell r="V417" t="str">
            <v>復興</v>
          </cell>
          <cell r="W417" t="str">
            <v>義</v>
          </cell>
          <cell r="X417">
            <v>12603</v>
          </cell>
          <cell r="Y417">
            <v>72</v>
          </cell>
          <cell r="Z417" t="str">
            <v>大華</v>
          </cell>
          <cell r="AA417" t="str">
            <v>禮</v>
          </cell>
          <cell r="AB417">
            <v>8311</v>
          </cell>
          <cell r="AC417">
            <v>75</v>
          </cell>
          <cell r="AD417" t="str">
            <v>再興</v>
          </cell>
          <cell r="AE417" t="str">
            <v>愛</v>
          </cell>
          <cell r="AF417">
            <v>3246</v>
          </cell>
          <cell r="AG417">
            <v>79</v>
          </cell>
          <cell r="AH417" t="str">
            <v>台大</v>
          </cell>
          <cell r="AI417" t="str">
            <v>畜牧</v>
          </cell>
          <cell r="AJ417">
            <v>646612</v>
          </cell>
          <cell r="AL417" t="str">
            <v>楊</v>
          </cell>
          <cell r="AN417" t="str">
            <v>南加</v>
          </cell>
          <cell r="AS417" t="str">
            <v>忠</v>
          </cell>
          <cell r="AT417" t="str">
            <v>忠</v>
          </cell>
          <cell r="AU417" t="str">
            <v>義</v>
          </cell>
        </row>
        <row r="418">
          <cell r="D418" t="str">
            <v>楊嘉弘</v>
          </cell>
          <cell r="G418" t="str">
            <v>Yang</v>
          </cell>
          <cell r="H418" t="str">
            <v>Chia-Hung </v>
          </cell>
          <cell r="I418" t="str">
            <v>chiahung@lifeacademy.org</v>
          </cell>
          <cell r="K418" t="str">
            <v>Y</v>
          </cell>
          <cell r="M418" t="str">
            <v>301-405-3673</v>
          </cell>
          <cell r="O418" t="str">
            <v>http://www.ece.umd.edu/meet/faculty/yang.php3</v>
          </cell>
          <cell r="Q418" t="str">
            <v>MD</v>
          </cell>
          <cell r="S418" t="str">
            <v>USA</v>
          </cell>
          <cell r="T418" t="str">
            <v>chiahung.yang@gmail.com; yang@eng.umd.edu; yang@umd.edu </v>
          </cell>
          <cell r="U418">
            <v>69</v>
          </cell>
          <cell r="V418" t="str">
            <v>北師附小</v>
          </cell>
          <cell r="W418" t="str">
            <v>乙</v>
          </cell>
          <cell r="X418">
            <v>24226</v>
          </cell>
          <cell r="Y418">
            <v>72</v>
          </cell>
          <cell r="Z418" t="str">
            <v>復興</v>
          </cell>
          <cell r="AA418" t="str">
            <v>信</v>
          </cell>
          <cell r="AB418">
            <v>2147</v>
          </cell>
          <cell r="AC418">
            <v>75</v>
          </cell>
          <cell r="AD418" t="str">
            <v>建中</v>
          </cell>
          <cell r="AE418">
            <v>25</v>
          </cell>
          <cell r="AF418">
            <v>2528</v>
          </cell>
          <cell r="AG418">
            <v>79</v>
          </cell>
          <cell r="AH418" t="str">
            <v>清大</v>
          </cell>
          <cell r="AI418" t="str">
            <v>材工</v>
          </cell>
          <cell r="AJ418">
            <v>645027</v>
          </cell>
          <cell r="AK418" t="str">
            <v>周命絜(81台大電機); Professor Department of Electrical and Computer Engineering, University of Maryland </v>
          </cell>
          <cell r="AL418" t="str">
            <v>楊</v>
          </cell>
          <cell r="AX418" t="str">
            <v>信</v>
          </cell>
        </row>
        <row r="419">
          <cell r="D419" t="str">
            <v>楊維楨</v>
          </cell>
          <cell r="I419" t="str">
            <v>junze@gdg-sh.com</v>
          </cell>
          <cell r="J419" t="str">
            <v>bad</v>
          </cell>
          <cell r="K419" t="str">
            <v>Y</v>
          </cell>
          <cell r="M419" t="str">
            <v>02-2747-1567</v>
          </cell>
          <cell r="N419" t="str">
            <v>0922219579; 86-13916028008; 86-13701715503</v>
          </cell>
          <cell r="P419" t="str">
            <v>上海市</v>
          </cell>
          <cell r="S419" t="str">
            <v>PRC</v>
          </cell>
          <cell r="U419">
            <v>69</v>
          </cell>
          <cell r="Y419">
            <v>72</v>
          </cell>
          <cell r="Z419" t="str">
            <v>復興</v>
          </cell>
          <cell r="AA419" t="str">
            <v>勇</v>
          </cell>
          <cell r="AB419">
            <v>2629</v>
          </cell>
          <cell r="AC419">
            <v>75</v>
          </cell>
          <cell r="AD419" t="str">
            <v>附中</v>
          </cell>
          <cell r="AE419">
            <v>285</v>
          </cell>
          <cell r="AF419">
            <v>28525</v>
          </cell>
          <cell r="AG419">
            <v>80</v>
          </cell>
          <cell r="AH419" t="str">
            <v>淡江</v>
          </cell>
          <cell r="AI419" t="str">
            <v>建築</v>
          </cell>
          <cell r="AK419" t="str">
            <v>駿澤國際設計有限公司</v>
          </cell>
          <cell r="AL419" t="str">
            <v>楊</v>
          </cell>
          <cell r="AX419" t="str">
            <v>勇</v>
          </cell>
        </row>
        <row r="420">
          <cell r="D420" t="str">
            <v>楊蕙君</v>
          </cell>
          <cell r="G420" t="str">
            <v>Yang </v>
          </cell>
          <cell r="H420" t="str">
            <v>Patrice</v>
          </cell>
          <cell r="I420" t="str">
            <v>flcg1044@mails.fju.edu.tw</v>
          </cell>
          <cell r="K420" t="str">
            <v>Y</v>
          </cell>
          <cell r="L420" t="str">
            <v>02-2236-1415</v>
          </cell>
          <cell r="M420" t="str">
            <v>hcyang@mail.nd.nthu.edu.tw</v>
          </cell>
          <cell r="N420" t="str">
            <v>0922814748</v>
          </cell>
          <cell r="O420" t="str">
            <v>007263@mail.fju.edu.tw  02-2905-3818</v>
          </cell>
          <cell r="S420" t="str">
            <v>ROC</v>
          </cell>
          <cell r="U420">
            <v>69</v>
          </cell>
          <cell r="V420" t="str">
            <v>再興</v>
          </cell>
          <cell r="W420" t="str">
            <v>甲</v>
          </cell>
          <cell r="X420">
            <v>11120</v>
          </cell>
          <cell r="Y420">
            <v>72</v>
          </cell>
          <cell r="Z420" t="str">
            <v>復興</v>
          </cell>
          <cell r="AA420" t="str">
            <v>愛</v>
          </cell>
          <cell r="AB420">
            <v>2339</v>
          </cell>
          <cell r="AC420">
            <v>75</v>
          </cell>
          <cell r="AD420" t="str">
            <v>中山</v>
          </cell>
          <cell r="AE420" t="str">
            <v>誠</v>
          </cell>
          <cell r="AG420">
            <v>79</v>
          </cell>
          <cell r="AH420" t="str">
            <v>輔大</v>
          </cell>
          <cell r="AI420" t="str">
            <v>英文</v>
          </cell>
          <cell r="AK420" t="str">
            <v>輔大國貿與金融系</v>
          </cell>
          <cell r="AL420" t="str">
            <v>楊</v>
          </cell>
          <cell r="AV420" t="str">
            <v>愛</v>
          </cell>
          <cell r="AW420" t="str">
            <v>愛</v>
          </cell>
          <cell r="AX420" t="str">
            <v>愛</v>
          </cell>
        </row>
        <row r="421">
          <cell r="D421" t="str">
            <v>葉末若</v>
          </cell>
          <cell r="J421" t="str">
            <v>NO</v>
          </cell>
          <cell r="K421" t="str">
            <v>Y</v>
          </cell>
          <cell r="L421" t="str">
            <v>02-2768-1272</v>
          </cell>
          <cell r="P421" t="str">
            <v>台北市</v>
          </cell>
          <cell r="S421" t="str">
            <v>ROC </v>
          </cell>
          <cell r="U421">
            <v>69</v>
          </cell>
          <cell r="V421" t="str">
            <v>復興</v>
          </cell>
          <cell r="W421" t="str">
            <v>孝</v>
          </cell>
          <cell r="X421">
            <v>12251</v>
          </cell>
          <cell r="Y421">
            <v>72</v>
          </cell>
          <cell r="Z421" t="str">
            <v>復興</v>
          </cell>
          <cell r="AA421" t="str">
            <v>望</v>
          </cell>
          <cell r="AB421">
            <v>2216</v>
          </cell>
          <cell r="AC421">
            <v>75</v>
          </cell>
          <cell r="AG421">
            <v>79</v>
          </cell>
          <cell r="AL421" t="str">
            <v>葉</v>
          </cell>
          <cell r="AS421" t="str">
            <v>忠</v>
          </cell>
          <cell r="AT421" t="str">
            <v>忠</v>
          </cell>
          <cell r="AU421" t="str">
            <v>孝</v>
          </cell>
          <cell r="AX421" t="str">
            <v>望</v>
          </cell>
        </row>
        <row r="422">
          <cell r="D422" t="str">
            <v>葉行健</v>
          </cell>
          <cell r="G422" t="str">
            <v>Yeh</v>
          </cell>
          <cell r="H422" t="str">
            <v>David</v>
          </cell>
          <cell r="I422" t="str">
            <v>hsing_yeh@yahoo.com</v>
          </cell>
          <cell r="K422" t="str">
            <v>Y</v>
          </cell>
          <cell r="L422" t="str">
            <v>714-693-3628</v>
          </cell>
          <cell r="M422" t="str">
            <v>909-396-3137</v>
          </cell>
          <cell r="N422" t="str">
            <v>909-720-5149</v>
          </cell>
          <cell r="P422" t="str">
            <v>Yorba Linda</v>
          </cell>
          <cell r="Q422" t="str">
            <v>CA</v>
          </cell>
          <cell r="S422" t="str">
            <v>USA</v>
          </cell>
          <cell r="T422" t="str">
            <v>909-396-3914(F)</v>
          </cell>
          <cell r="U422">
            <v>69</v>
          </cell>
          <cell r="V422" t="str">
            <v>復興</v>
          </cell>
          <cell r="W422" t="str">
            <v>孝</v>
          </cell>
          <cell r="X422">
            <v>12210</v>
          </cell>
          <cell r="Y422">
            <v>72</v>
          </cell>
          <cell r="Z422" t="str">
            <v>再興</v>
          </cell>
          <cell r="AA422" t="str">
            <v>愛</v>
          </cell>
          <cell r="AB422">
            <v>8437</v>
          </cell>
          <cell r="AC422">
            <v>75</v>
          </cell>
          <cell r="AD422" t="str">
            <v>建中</v>
          </cell>
          <cell r="AE422">
            <v>11</v>
          </cell>
          <cell r="AG422">
            <v>79</v>
          </cell>
          <cell r="AH422" t="str">
            <v>清華</v>
          </cell>
          <cell r="AI422" t="str">
            <v>核工</v>
          </cell>
          <cell r="AK422" t="str">
            <v>dyeh@aqmd.gov</v>
          </cell>
          <cell r="AL422" t="str">
            <v>葉</v>
          </cell>
          <cell r="AN422" t="str">
            <v>南加</v>
          </cell>
          <cell r="AP422" t="str">
            <v>R</v>
          </cell>
          <cell r="AS422" t="str">
            <v>仁</v>
          </cell>
          <cell r="AT422" t="str">
            <v>仁</v>
          </cell>
          <cell r="AU422" t="str">
            <v>孝</v>
          </cell>
        </row>
        <row r="423">
          <cell r="D423" t="str">
            <v>葉辰宗</v>
          </cell>
          <cell r="I423" t="str">
            <v>motorbus@firstins.com.tw</v>
          </cell>
          <cell r="K423" t="str">
            <v>Y</v>
          </cell>
          <cell r="L423" t="str">
            <v>02-2592-8442</v>
          </cell>
          <cell r="M423" t="str">
            <v>02-2391-3271 x 8347</v>
          </cell>
          <cell r="P423" t="str">
            <v>台北市</v>
          </cell>
          <cell r="S423" t="str">
            <v>ROC</v>
          </cell>
          <cell r="U423">
            <v>69</v>
          </cell>
          <cell r="V423" t="str">
            <v>大龍</v>
          </cell>
          <cell r="Y423">
            <v>72</v>
          </cell>
          <cell r="Z423" t="str">
            <v>復興</v>
          </cell>
          <cell r="AA423" t="str">
            <v>望</v>
          </cell>
          <cell r="AB423">
            <v>2233</v>
          </cell>
          <cell r="AC423">
            <v>75</v>
          </cell>
          <cell r="AG423">
            <v>79</v>
          </cell>
          <cell r="AL423" t="str">
            <v>葉</v>
          </cell>
          <cell r="AX423" t="str">
            <v>望</v>
          </cell>
        </row>
        <row r="424">
          <cell r="D424" t="str">
            <v>葉常仁</v>
          </cell>
          <cell r="G424" t="str">
            <v>Yeh</v>
          </cell>
          <cell r="H424" t="str">
            <v>Jerry </v>
          </cell>
          <cell r="I424" t="str">
            <v>jyjjjyeh@yahoo.com</v>
          </cell>
          <cell r="K424" t="str">
            <v>Y</v>
          </cell>
          <cell r="N424" t="str">
            <v>518-894-0366</v>
          </cell>
          <cell r="P424" t="str">
            <v>Albany</v>
          </cell>
          <cell r="Q424" t="str">
            <v>NY</v>
          </cell>
          <cell r="S424" t="str">
            <v>USA</v>
          </cell>
          <cell r="U424">
            <v>69</v>
          </cell>
          <cell r="V424" t="str">
            <v>復興</v>
          </cell>
          <cell r="W424" t="str">
            <v>孝</v>
          </cell>
          <cell r="X424">
            <v>12235</v>
          </cell>
          <cell r="Y424">
            <v>72</v>
          </cell>
          <cell r="Z424" t="str">
            <v>復興</v>
          </cell>
          <cell r="AA424" t="str">
            <v>望</v>
          </cell>
          <cell r="AB424">
            <v>2223</v>
          </cell>
          <cell r="AC424">
            <v>75</v>
          </cell>
          <cell r="AD424" t="str">
            <v>成功</v>
          </cell>
          <cell r="AG424">
            <v>79</v>
          </cell>
          <cell r="AH424" t="str">
            <v>中原</v>
          </cell>
          <cell r="AI424" t="str">
            <v>機械</v>
          </cell>
          <cell r="AL424" t="str">
            <v>葉</v>
          </cell>
          <cell r="AS424" t="str">
            <v>孝</v>
          </cell>
          <cell r="AT424" t="str">
            <v>孝</v>
          </cell>
          <cell r="AU424" t="str">
            <v>孝</v>
          </cell>
          <cell r="AX424" t="str">
            <v>望</v>
          </cell>
        </row>
        <row r="425">
          <cell r="D425" t="str">
            <v>葉常蕙</v>
          </cell>
          <cell r="G425" t="str">
            <v>Chen</v>
          </cell>
          <cell r="H425" t="str">
            <v>Cindy Yeh</v>
          </cell>
          <cell r="I425" t="str">
            <v>cccyeh@gmail.com</v>
          </cell>
          <cell r="K425" t="str">
            <v>Y</v>
          </cell>
          <cell r="L425" t="str">
            <v>718-899-8288</v>
          </cell>
          <cell r="O425" t="str">
            <v>41-16 76 St.</v>
          </cell>
          <cell r="P425" t="str">
            <v>Elmhurst</v>
          </cell>
          <cell r="Q425" t="str">
            <v>NY</v>
          </cell>
          <cell r="R425">
            <v>11373</v>
          </cell>
          <cell r="S425" t="str">
            <v>USA</v>
          </cell>
          <cell r="U425">
            <v>68</v>
          </cell>
          <cell r="V425" t="str">
            <v>復興</v>
          </cell>
          <cell r="W425" t="str">
            <v>仁</v>
          </cell>
          <cell r="X425">
            <v>11338</v>
          </cell>
          <cell r="Y425">
            <v>72</v>
          </cell>
          <cell r="Z425" t="str">
            <v>復興</v>
          </cell>
          <cell r="AA425" t="str">
            <v>智</v>
          </cell>
          <cell r="AB425">
            <v>2410</v>
          </cell>
          <cell r="AC425">
            <v>75</v>
          </cell>
          <cell r="AG425">
            <v>79</v>
          </cell>
          <cell r="AL425" t="str">
            <v>葉</v>
          </cell>
          <cell r="AN425" t="str">
            <v>41-16 76 St. Elmhurst, NY 11373</v>
          </cell>
          <cell r="AV425" t="str">
            <v>智</v>
          </cell>
          <cell r="AW425" t="str">
            <v>智</v>
          </cell>
          <cell r="AX425" t="str">
            <v>智</v>
          </cell>
        </row>
        <row r="426">
          <cell r="D426" t="str">
            <v>葉脩平</v>
          </cell>
          <cell r="K426" t="str">
            <v>D</v>
          </cell>
          <cell r="S426" t="str">
            <v>USA</v>
          </cell>
          <cell r="U426">
            <v>69</v>
          </cell>
          <cell r="V426" t="str">
            <v>復興</v>
          </cell>
          <cell r="W426" t="str">
            <v>孝</v>
          </cell>
          <cell r="X426">
            <v>12250</v>
          </cell>
          <cell r="Y426">
            <v>72</v>
          </cell>
          <cell r="AC426">
            <v>75</v>
          </cell>
          <cell r="AG426">
            <v>79</v>
          </cell>
          <cell r="AK426" t="str">
            <v>葉英堃醫師之子，已過世數十年</v>
          </cell>
          <cell r="AL426" t="str">
            <v>葉</v>
          </cell>
          <cell r="AM426" t="str">
            <v>歿</v>
          </cell>
          <cell r="AU426" t="str">
            <v>孝</v>
          </cell>
        </row>
        <row r="427">
          <cell r="D427" t="str">
            <v>葉禎祺</v>
          </cell>
          <cell r="G427" t="str">
            <v>Yeh</v>
          </cell>
          <cell r="I427" t="str">
            <v>c.c.yeh@oocl.com</v>
          </cell>
          <cell r="K427" t="str">
            <v>Y</v>
          </cell>
          <cell r="L427" t="str">
            <v>02-2761-5313</v>
          </cell>
          <cell r="N427" t="str">
            <v>0926572126</v>
          </cell>
          <cell r="P427" t="str">
            <v>台北市</v>
          </cell>
          <cell r="S427" t="str">
            <v>ROC</v>
          </cell>
          <cell r="U427">
            <v>69</v>
          </cell>
          <cell r="V427" t="str">
            <v>復興</v>
          </cell>
          <cell r="W427" t="str">
            <v>仁</v>
          </cell>
          <cell r="X427">
            <v>12322</v>
          </cell>
          <cell r="Y427">
            <v>72</v>
          </cell>
          <cell r="AC427">
            <v>75</v>
          </cell>
          <cell r="AG427">
            <v>79</v>
          </cell>
          <cell r="AH427" t="str">
            <v>企專</v>
          </cell>
          <cell r="AI427" t="str">
            <v>NA</v>
          </cell>
          <cell r="AK427" t="str">
            <v>台灣東方海外股份有限公司運務處</v>
          </cell>
          <cell r="AL427" t="str">
            <v>葉</v>
          </cell>
          <cell r="AU427" t="str">
            <v>仁</v>
          </cell>
        </row>
        <row r="428">
          <cell r="D428" t="str">
            <v>葉齊中</v>
          </cell>
          <cell r="U428">
            <v>68</v>
          </cell>
          <cell r="V428" t="str">
            <v>女師附小</v>
          </cell>
          <cell r="W428" t="str">
            <v>誠</v>
          </cell>
          <cell r="X428">
            <v>261030</v>
          </cell>
          <cell r="Y428">
            <v>72</v>
          </cell>
          <cell r="Z428" t="str">
            <v>復興</v>
          </cell>
          <cell r="AA428" t="str">
            <v>仁</v>
          </cell>
          <cell r="AB428">
            <v>2510</v>
          </cell>
          <cell r="AC428">
            <v>75</v>
          </cell>
          <cell r="AD428" t="str">
            <v>成功夜</v>
          </cell>
          <cell r="AE428">
            <v>606</v>
          </cell>
          <cell r="AF428">
            <v>60650</v>
          </cell>
          <cell r="AG428">
            <v>79</v>
          </cell>
          <cell r="AL428" t="str">
            <v>葉</v>
          </cell>
          <cell r="AX428" t="str">
            <v>仁</v>
          </cell>
        </row>
        <row r="429">
          <cell r="D429" t="str">
            <v>葛樹基</v>
          </cell>
          <cell r="G429" t="str">
            <v>Keh</v>
          </cell>
          <cell r="H429" t="str">
            <v>Gordon</v>
          </cell>
          <cell r="I429" t="str">
            <v>gordon.c.keh@gmail.com</v>
          </cell>
          <cell r="K429" t="str">
            <v>Y</v>
          </cell>
          <cell r="L429" t="str">
            <v>葛樹敏的弟弟</v>
          </cell>
          <cell r="U429">
            <v>69</v>
          </cell>
          <cell r="V429" t="str">
            <v>復興</v>
          </cell>
          <cell r="W429" t="str">
            <v>忠</v>
          </cell>
          <cell r="X429">
            <v>12117</v>
          </cell>
          <cell r="Y429">
            <v>72</v>
          </cell>
          <cell r="AC429">
            <v>75</v>
          </cell>
          <cell r="AG429">
            <v>79</v>
          </cell>
          <cell r="AL429" t="str">
            <v>葛</v>
          </cell>
          <cell r="AS429" t="str">
            <v>愛</v>
          </cell>
          <cell r="AT429" t="str">
            <v>愛</v>
          </cell>
          <cell r="AU429" t="str">
            <v>忠</v>
          </cell>
        </row>
        <row r="430">
          <cell r="D430" t="str">
            <v>葛樹敏</v>
          </cell>
          <cell r="G430" t="str">
            <v>Keh</v>
          </cell>
          <cell r="H430" t="str">
            <v>Wendy</v>
          </cell>
          <cell r="I430" t="str">
            <v>wendysmkeh@yahoo.com</v>
          </cell>
          <cell r="K430" t="str">
            <v>Y</v>
          </cell>
          <cell r="L430" t="str">
            <v>626-487-4599</v>
          </cell>
          <cell r="N430" t="str">
            <v>86-13902987979; 0932022595 ;86-13910299287</v>
          </cell>
          <cell r="O430" t="str">
            <v>北京市順義區後沙峪白辛莊榆陽路7號裕京花園別墅933號</v>
          </cell>
          <cell r="P430" t="str">
            <v>深圳市</v>
          </cell>
          <cell r="S430" t="str">
            <v>PRC</v>
          </cell>
          <cell r="U430">
            <v>68</v>
          </cell>
          <cell r="V430" t="str">
            <v>復興</v>
          </cell>
          <cell r="W430" t="str">
            <v>義</v>
          </cell>
          <cell r="X430">
            <v>11613</v>
          </cell>
          <cell r="Y430">
            <v>72</v>
          </cell>
          <cell r="Z430" t="str">
            <v>復興</v>
          </cell>
          <cell r="AA430" t="str">
            <v>愛</v>
          </cell>
          <cell r="AB430">
            <v>2359</v>
          </cell>
          <cell r="AC430">
            <v>75</v>
          </cell>
          <cell r="AG430">
            <v>79</v>
          </cell>
          <cell r="AL430" t="str">
            <v>葛</v>
          </cell>
          <cell r="AV430" t="str">
            <v>愛</v>
          </cell>
          <cell r="AW430" t="str">
            <v>愛</v>
          </cell>
          <cell r="AX430" t="str">
            <v>愛</v>
          </cell>
        </row>
        <row r="431">
          <cell r="D431" t="str">
            <v>董宏儀</v>
          </cell>
          <cell r="G431" t="str">
            <v>Tung</v>
          </cell>
          <cell r="H431" t="str">
            <v>Josephine </v>
          </cell>
          <cell r="I431" t="str">
            <v>tung753269@gmail.com</v>
          </cell>
          <cell r="K431" t="str">
            <v>Y</v>
          </cell>
          <cell r="M431" t="str">
            <v>03-317-5868 x 200</v>
          </cell>
          <cell r="N431" t="str">
            <v>0988269198; 0933922979</v>
          </cell>
          <cell r="O431" t="str">
            <v>桃園市中正路1071號1樓之2</v>
          </cell>
          <cell r="P431" t="str">
            <v>台北市</v>
          </cell>
          <cell r="S431" t="str">
            <v>ROC</v>
          </cell>
          <cell r="T431" t="str">
            <v>josephine_tung@cdibank.com; v54987.tung@msa.hinet.net</v>
          </cell>
          <cell r="U431">
            <v>69</v>
          </cell>
          <cell r="V431" t="str">
            <v>復興</v>
          </cell>
          <cell r="W431" t="str">
            <v>仁</v>
          </cell>
          <cell r="X431">
            <v>12314</v>
          </cell>
          <cell r="Y431">
            <v>72</v>
          </cell>
          <cell r="Z431" t="str">
            <v>再興</v>
          </cell>
          <cell r="AA431" t="str">
            <v>和</v>
          </cell>
          <cell r="AB431">
            <v>8645</v>
          </cell>
          <cell r="AC431">
            <v>75</v>
          </cell>
          <cell r="AD431" t="str">
            <v>北一女</v>
          </cell>
          <cell r="AE431" t="str">
            <v>射</v>
          </cell>
          <cell r="AF431">
            <v>2052</v>
          </cell>
          <cell r="AG431">
            <v>79</v>
          </cell>
          <cell r="AH431" t="str">
            <v>台大</v>
          </cell>
          <cell r="AI431" t="str">
            <v>經濟</v>
          </cell>
          <cell r="AJ431">
            <v>643331</v>
          </cell>
          <cell r="AK431" t="str">
            <v>中華開發</v>
          </cell>
          <cell r="AL431" t="str">
            <v>董</v>
          </cell>
          <cell r="AP431" t="str">
            <v>Y</v>
          </cell>
          <cell r="AS431" t="str">
            <v>愛</v>
          </cell>
          <cell r="AT431" t="str">
            <v>愛</v>
          </cell>
          <cell r="AU431" t="str">
            <v>仁</v>
          </cell>
        </row>
        <row r="432">
          <cell r="D432" t="str">
            <v>詹永堅</v>
          </cell>
          <cell r="U432">
            <v>69</v>
          </cell>
          <cell r="Y432">
            <v>72</v>
          </cell>
          <cell r="Z432" t="str">
            <v>復興</v>
          </cell>
          <cell r="AA432" t="str">
            <v>勇</v>
          </cell>
          <cell r="AB432">
            <v>2604</v>
          </cell>
          <cell r="AC432">
            <v>75</v>
          </cell>
          <cell r="AG432">
            <v>79</v>
          </cell>
          <cell r="AL432" t="str">
            <v>詹</v>
          </cell>
          <cell r="AX432" t="str">
            <v>勇</v>
          </cell>
        </row>
        <row r="433">
          <cell r="D433" t="str">
            <v>賈幼清</v>
          </cell>
          <cell r="G433" t="str">
            <v>Chia</v>
          </cell>
          <cell r="H433" t="str">
            <v>Yu-Ching </v>
          </cell>
          <cell r="I433" t="str">
            <v>yuching.chia@gmail.com</v>
          </cell>
          <cell r="K433" t="str">
            <v>Y</v>
          </cell>
          <cell r="L433" t="str">
            <v>02-2636-6447</v>
          </cell>
          <cell r="P433" t="str">
            <v>台北市</v>
          </cell>
          <cell r="S433" t="str">
            <v>ROC</v>
          </cell>
          <cell r="T433" t="str">
            <v>jenniferchia@yahoo.com; tang0420@ms24.hinet.net</v>
          </cell>
          <cell r="U433">
            <v>69</v>
          </cell>
          <cell r="V433" t="str">
            <v>復興</v>
          </cell>
          <cell r="W433" t="str">
            <v>仁</v>
          </cell>
          <cell r="X433">
            <v>12342</v>
          </cell>
          <cell r="Y433">
            <v>72</v>
          </cell>
          <cell r="Z433" t="str">
            <v>衛理</v>
          </cell>
          <cell r="AC433">
            <v>77</v>
          </cell>
          <cell r="AD433" t="str">
            <v>北一女</v>
          </cell>
          <cell r="AE433" t="str">
            <v>義</v>
          </cell>
          <cell r="AF433">
            <v>642</v>
          </cell>
          <cell r="AG433">
            <v>81</v>
          </cell>
          <cell r="AH433" t="str">
            <v>東海</v>
          </cell>
          <cell r="AI433" t="str">
            <v>中文</v>
          </cell>
          <cell r="AL433" t="str">
            <v>賈</v>
          </cell>
          <cell r="AU433" t="str">
            <v>仁</v>
          </cell>
        </row>
        <row r="434">
          <cell r="D434" t="str">
            <v>雷軍虢</v>
          </cell>
          <cell r="U434">
            <v>68</v>
          </cell>
          <cell r="V434" t="str">
            <v>復興</v>
          </cell>
          <cell r="W434" t="str">
            <v>和</v>
          </cell>
          <cell r="X434">
            <v>11719</v>
          </cell>
          <cell r="Y434">
            <v>72</v>
          </cell>
          <cell r="Z434" t="str">
            <v>復興</v>
          </cell>
          <cell r="AA434" t="str">
            <v>勇</v>
          </cell>
          <cell r="AB434">
            <v>2643</v>
          </cell>
          <cell r="AC434">
            <v>75</v>
          </cell>
          <cell r="AG434">
            <v>79</v>
          </cell>
          <cell r="AL434" t="str">
            <v>雷</v>
          </cell>
          <cell r="AV434" t="str">
            <v>勇</v>
          </cell>
          <cell r="AX434" t="str">
            <v>勇</v>
          </cell>
        </row>
        <row r="435">
          <cell r="D435" t="str">
            <v>鄔瑞芳</v>
          </cell>
          <cell r="G435" t="str">
            <v>Wu</v>
          </cell>
          <cell r="H435" t="str">
            <v>Raymond</v>
          </cell>
          <cell r="I435" t="str">
            <v>wraymond@ms38.hinet.net</v>
          </cell>
          <cell r="K435" t="str">
            <v>Y</v>
          </cell>
          <cell r="L435" t="str">
            <v>02-2773-1580</v>
          </cell>
          <cell r="S435" t="str">
            <v>ROC</v>
          </cell>
          <cell r="U435">
            <v>69</v>
          </cell>
          <cell r="V435" t="str">
            <v>復興</v>
          </cell>
          <cell r="W435" t="str">
            <v>信</v>
          </cell>
          <cell r="X435">
            <v>12508</v>
          </cell>
          <cell r="Y435">
            <v>72</v>
          </cell>
          <cell r="AC435">
            <v>75</v>
          </cell>
          <cell r="AG435">
            <v>79</v>
          </cell>
          <cell r="AL435" t="str">
            <v>鄔</v>
          </cell>
          <cell r="AS435" t="str">
            <v>孝</v>
          </cell>
          <cell r="AT435" t="str">
            <v>孝</v>
          </cell>
          <cell r="AU435" t="str">
            <v>信</v>
          </cell>
        </row>
        <row r="436">
          <cell r="D436" t="str">
            <v>廖文晃</v>
          </cell>
          <cell r="K436" t="str">
            <v>D</v>
          </cell>
          <cell r="U436">
            <v>69</v>
          </cell>
          <cell r="Y436">
            <v>72</v>
          </cell>
          <cell r="Z436" t="str">
            <v>復興</v>
          </cell>
          <cell r="AA436" t="str">
            <v>信</v>
          </cell>
          <cell r="AB436">
            <v>2140</v>
          </cell>
          <cell r="AC436">
            <v>75</v>
          </cell>
          <cell r="AD436" t="str">
            <v>再興</v>
          </cell>
          <cell r="AG436">
            <v>79</v>
          </cell>
          <cell r="AL436" t="str">
            <v>廖</v>
          </cell>
          <cell r="AM436" t="str">
            <v>歿</v>
          </cell>
          <cell r="AV436" t="str">
            <v>望</v>
          </cell>
          <cell r="AX436" t="str">
            <v>信</v>
          </cell>
        </row>
        <row r="437">
          <cell r="D437" t="str">
            <v>熊　皓</v>
          </cell>
          <cell r="G437" t="str">
            <v>Chin</v>
          </cell>
          <cell r="H437" t="str">
            <v>Grace</v>
          </cell>
          <cell r="I437" t="str">
            <v>gracehsiung@hotmail.com</v>
          </cell>
          <cell r="K437" t="str">
            <v>Y</v>
          </cell>
          <cell r="P437" t="str">
            <v>Irvine</v>
          </cell>
          <cell r="Q437" t="str">
            <v>CA</v>
          </cell>
          <cell r="S437" t="str">
            <v>USA</v>
          </cell>
          <cell r="T437" t="str">
            <v>02-2882-3533,0920523716; gracehsiungchin@yahoo.com(x)</v>
          </cell>
          <cell r="U437">
            <v>69</v>
          </cell>
          <cell r="V437" t="str">
            <v>復興</v>
          </cell>
          <cell r="W437" t="str">
            <v>仁</v>
          </cell>
          <cell r="X437">
            <v>12317</v>
          </cell>
          <cell r="Y437">
            <v>72</v>
          </cell>
          <cell r="Z437" t="str">
            <v>衛理</v>
          </cell>
          <cell r="AA437" t="str">
            <v>愛</v>
          </cell>
          <cell r="AB437">
            <v>9309</v>
          </cell>
          <cell r="AC437">
            <v>75</v>
          </cell>
          <cell r="AD437" t="str">
            <v>衛理</v>
          </cell>
          <cell r="AG437">
            <v>79</v>
          </cell>
          <cell r="AH437" t="str">
            <v>輔大</v>
          </cell>
          <cell r="AI437" t="str">
            <v>家政</v>
          </cell>
          <cell r="AL437" t="str">
            <v>熊</v>
          </cell>
          <cell r="AN437" t="str">
            <v>南加</v>
          </cell>
          <cell r="AP437" t="str">
            <v>R</v>
          </cell>
          <cell r="AS437" t="str">
            <v>忠</v>
          </cell>
          <cell r="AT437" t="str">
            <v>忠</v>
          </cell>
          <cell r="AU437" t="str">
            <v>仁</v>
          </cell>
        </row>
        <row r="438">
          <cell r="D438" t="str">
            <v>裴天龍(裴若萍)</v>
          </cell>
          <cell r="I438" t="str">
            <v>vipautodepot@yahoo.com</v>
          </cell>
          <cell r="K438" t="str">
            <v>Y</v>
          </cell>
          <cell r="N438" t="str">
            <v>626-253-1420</v>
          </cell>
          <cell r="P438" t="str">
            <v>Pasadena</v>
          </cell>
          <cell r="Q438" t="str">
            <v>CA</v>
          </cell>
          <cell r="S438" t="str">
            <v>USA</v>
          </cell>
          <cell r="U438">
            <v>68</v>
          </cell>
          <cell r="V438" t="str">
            <v>復興</v>
          </cell>
          <cell r="W438" t="str">
            <v>信</v>
          </cell>
          <cell r="X438">
            <v>11520</v>
          </cell>
          <cell r="Y438">
            <v>72</v>
          </cell>
          <cell r="Z438" t="str">
            <v>復興</v>
          </cell>
          <cell r="AA438" t="str">
            <v>仁</v>
          </cell>
          <cell r="AB438">
            <v>2526</v>
          </cell>
          <cell r="AC438">
            <v>75</v>
          </cell>
          <cell r="AG438">
            <v>79</v>
          </cell>
          <cell r="AL438" t="str">
            <v>裴</v>
          </cell>
          <cell r="AN438" t="str">
            <v>南加</v>
          </cell>
          <cell r="AP438" t="str">
            <v>R</v>
          </cell>
          <cell r="AX438" t="str">
            <v>仁</v>
          </cell>
        </row>
        <row r="439">
          <cell r="D439" t="str">
            <v>趙文琪</v>
          </cell>
          <cell r="U439">
            <v>69</v>
          </cell>
          <cell r="V439" t="str">
            <v>復興</v>
          </cell>
          <cell r="W439" t="str">
            <v>義</v>
          </cell>
          <cell r="X439">
            <v>12640</v>
          </cell>
          <cell r="Y439">
            <v>72</v>
          </cell>
          <cell r="AC439">
            <v>75</v>
          </cell>
          <cell r="AG439">
            <v>79</v>
          </cell>
          <cell r="AL439" t="str">
            <v>趙</v>
          </cell>
          <cell r="AU439" t="str">
            <v>義</v>
          </cell>
        </row>
        <row r="440">
          <cell r="D440" t="str">
            <v>趙念宗</v>
          </cell>
          <cell r="G440" t="str">
            <v>Chao</v>
          </cell>
          <cell r="H440" t="str">
            <v>Lawrence </v>
          </cell>
          <cell r="I440" t="str">
            <v>lchao@hotmail.com</v>
          </cell>
          <cell r="K440" t="str">
            <v>Y</v>
          </cell>
          <cell r="L440" t="str">
            <v>909-594-8599</v>
          </cell>
          <cell r="P440" t="str">
            <v>Diamond Bar</v>
          </cell>
          <cell r="Q440" t="str">
            <v>CA</v>
          </cell>
          <cell r="S440" t="str">
            <v>USA</v>
          </cell>
          <cell r="T440" t="str">
            <v>Lawrence.Chao@fleetwood.com</v>
          </cell>
          <cell r="U440">
            <v>69</v>
          </cell>
          <cell r="V440" t="str">
            <v>復興</v>
          </cell>
          <cell r="W440" t="str">
            <v>信</v>
          </cell>
          <cell r="X440">
            <v>12520</v>
          </cell>
          <cell r="Y440">
            <v>72</v>
          </cell>
          <cell r="Z440" t="str">
            <v>復興</v>
          </cell>
          <cell r="AA440" t="str">
            <v>仁</v>
          </cell>
          <cell r="AB440">
            <v>2516</v>
          </cell>
          <cell r="AC440">
            <v>75</v>
          </cell>
          <cell r="AD440" t="str">
            <v>成功</v>
          </cell>
          <cell r="AG440">
            <v>79</v>
          </cell>
          <cell r="AH440" t="str">
            <v>東海</v>
          </cell>
          <cell r="AI440" t="str">
            <v>國貿</v>
          </cell>
          <cell r="AK440" t="str">
            <v>呂錦珍; 趙御風、趙凱風</v>
          </cell>
          <cell r="AL440" t="str">
            <v>趙</v>
          </cell>
          <cell r="AN440" t="str">
            <v>南加</v>
          </cell>
          <cell r="AP440" t="str">
            <v>R</v>
          </cell>
          <cell r="AS440" t="str">
            <v>愛</v>
          </cell>
          <cell r="AT440" t="str">
            <v>愛</v>
          </cell>
          <cell r="AU440" t="str">
            <v>信</v>
          </cell>
          <cell r="AX440" t="str">
            <v>仁</v>
          </cell>
          <cell r="AY440" t="str">
            <v>Line</v>
          </cell>
        </row>
        <row r="441">
          <cell r="D441" t="str">
            <v>趙書琦</v>
          </cell>
          <cell r="G441" t="str">
            <v>Chao</v>
          </cell>
          <cell r="I441" t="str">
            <v>scchao@cc.nctu.edu.tw</v>
          </cell>
          <cell r="K441" t="str">
            <v>Y</v>
          </cell>
          <cell r="L441" t="str">
            <v>02-2708-7260趙書琳</v>
          </cell>
          <cell r="M441" t="str">
            <v>03-571-2121 x 31622</v>
          </cell>
          <cell r="N441" t="str">
            <v>0937184931趙書琳</v>
          </cell>
          <cell r="P441" t="str">
            <v>新竹</v>
          </cell>
          <cell r="S441" t="str">
            <v>ROC </v>
          </cell>
          <cell r="U441">
            <v>69</v>
          </cell>
          <cell r="V441" t="str">
            <v>復興</v>
          </cell>
          <cell r="W441" t="str">
            <v>孝</v>
          </cell>
          <cell r="X441">
            <v>12211</v>
          </cell>
          <cell r="Y441">
            <v>72</v>
          </cell>
          <cell r="Z441" t="str">
            <v>再興</v>
          </cell>
          <cell r="AC441">
            <v>75</v>
          </cell>
          <cell r="AD441" t="str">
            <v>出國</v>
          </cell>
          <cell r="AG441">
            <v>79</v>
          </cell>
          <cell r="AL441" t="str">
            <v>趙</v>
          </cell>
          <cell r="AU441" t="str">
            <v>孝</v>
          </cell>
        </row>
        <row r="442">
          <cell r="D442" t="str">
            <v>劉元文</v>
          </cell>
          <cell r="G442" t="str">
            <v>Liao</v>
          </cell>
          <cell r="H442" t="str">
            <v>Jackie</v>
          </cell>
          <cell r="I442" t="str">
            <v>mimikiki-liao@hotmail.com</v>
          </cell>
          <cell r="K442" t="str">
            <v>Y</v>
          </cell>
          <cell r="L442" t="str">
            <v>909-860-9214</v>
          </cell>
          <cell r="N442" t="str">
            <v>909-973-6575; 0975658822</v>
          </cell>
          <cell r="P442" t="str">
            <v>Diamond Bar</v>
          </cell>
          <cell r="Q442" t="str">
            <v>CA</v>
          </cell>
          <cell r="S442" t="str">
            <v>USA</v>
          </cell>
          <cell r="T442" t="str">
            <v>mimikiki_liao@yahoo.com</v>
          </cell>
          <cell r="U442">
            <v>69</v>
          </cell>
          <cell r="V442" t="str">
            <v>復興</v>
          </cell>
          <cell r="W442" t="str">
            <v>孝</v>
          </cell>
          <cell r="X442">
            <v>12242</v>
          </cell>
          <cell r="Y442">
            <v>72</v>
          </cell>
          <cell r="Z442" t="str">
            <v>聖心,長安</v>
          </cell>
          <cell r="AC442">
            <v>75</v>
          </cell>
          <cell r="AD442" t="str">
            <v>醒吾商專</v>
          </cell>
          <cell r="AG442">
            <v>79</v>
          </cell>
          <cell r="AL442" t="str">
            <v>劉</v>
          </cell>
          <cell r="AN442" t="str">
            <v>南加</v>
          </cell>
          <cell r="AS442" t="str">
            <v>信</v>
          </cell>
          <cell r="AT442" t="str">
            <v>信</v>
          </cell>
          <cell r="AU442" t="str">
            <v>孝</v>
          </cell>
          <cell r="AY442" t="str">
            <v>line</v>
          </cell>
        </row>
        <row r="443">
          <cell r="D443" t="str">
            <v>劉文馨</v>
          </cell>
          <cell r="G443" t="str">
            <v>Liu</v>
          </cell>
          <cell r="H443" t="str">
            <v>Wen-Shin </v>
          </cell>
          <cell r="I443" t="str">
            <v>wsliu6@gmail.com</v>
          </cell>
          <cell r="K443" t="str">
            <v>Y</v>
          </cell>
          <cell r="L443" t="str">
            <v>410-778-5290 </v>
          </cell>
          <cell r="O443" t="str">
            <v>513 N Kent Street</v>
          </cell>
          <cell r="P443" t="str">
            <v>Chestertown</v>
          </cell>
          <cell r="Q443" t="str">
            <v>MD </v>
          </cell>
          <cell r="R443">
            <v>21620</v>
          </cell>
          <cell r="S443" t="str">
            <v>USA</v>
          </cell>
          <cell r="T443" t="str">
            <v>liuhostetler@hotmail.com</v>
          </cell>
          <cell r="U443">
            <v>69</v>
          </cell>
          <cell r="Y443">
            <v>72</v>
          </cell>
          <cell r="Z443" t="str">
            <v>復興</v>
          </cell>
          <cell r="AA443" t="str">
            <v>愛</v>
          </cell>
          <cell r="AB443">
            <v>2328</v>
          </cell>
          <cell r="AC443">
            <v>75</v>
          </cell>
          <cell r="AD443" t="str">
            <v>中山</v>
          </cell>
          <cell r="AE443" t="str">
            <v>智</v>
          </cell>
          <cell r="AF443">
            <v>413</v>
          </cell>
          <cell r="AG443">
            <v>79</v>
          </cell>
          <cell r="AH443" t="str">
            <v>文化</v>
          </cell>
          <cell r="AI443" t="str">
            <v>園藝</v>
          </cell>
          <cell r="AK443" t="str">
            <v>DOB:11/1956; Don Hostetler</v>
          </cell>
          <cell r="AL443" t="str">
            <v>劉</v>
          </cell>
          <cell r="AV443" t="str">
            <v>愛</v>
          </cell>
          <cell r="AW443" t="str">
            <v>愛</v>
          </cell>
          <cell r="AX443" t="str">
            <v>愛</v>
          </cell>
        </row>
        <row r="444">
          <cell r="D444" t="str">
            <v>劉永祺</v>
          </cell>
          <cell r="F444" t="str">
            <v>仁</v>
          </cell>
          <cell r="G444" t="str">
            <v>Liu</v>
          </cell>
          <cell r="H444" t="str">
            <v>Robert </v>
          </cell>
          <cell r="I444" t="str">
            <v>Ycl_2738@yahoo.com.tw</v>
          </cell>
          <cell r="K444" t="str">
            <v>Y</v>
          </cell>
          <cell r="L444" t="str">
            <v>02-2836-9842</v>
          </cell>
          <cell r="M444" t="str">
            <v>310-544-4389</v>
          </cell>
          <cell r="N444" t="str">
            <v>0955441307</v>
          </cell>
          <cell r="O444" t="str">
            <v>27785 Longhill Dr. </v>
          </cell>
          <cell r="P444" t="str">
            <v>Rancho Palos Verdes </v>
          </cell>
          <cell r="Q444" t="str">
            <v>CA</v>
          </cell>
          <cell r="R444">
            <v>90274</v>
          </cell>
          <cell r="S444" t="str">
            <v>USA</v>
          </cell>
          <cell r="T444" t="str">
            <v>robert_liu@xac.com.tw(x)</v>
          </cell>
          <cell r="U444">
            <v>69</v>
          </cell>
          <cell r="V444" t="str">
            <v>永樂</v>
          </cell>
          <cell r="W444">
            <v>5</v>
          </cell>
          <cell r="X444">
            <v>240553</v>
          </cell>
          <cell r="Y444">
            <v>72</v>
          </cell>
          <cell r="Z444" t="str">
            <v>復興</v>
          </cell>
          <cell r="AA444" t="str">
            <v>信</v>
          </cell>
          <cell r="AB444">
            <v>2142</v>
          </cell>
          <cell r="AC444">
            <v>75</v>
          </cell>
          <cell r="AD444" t="str">
            <v>建中</v>
          </cell>
          <cell r="AE444">
            <v>26</v>
          </cell>
          <cell r="AF444">
            <v>2625</v>
          </cell>
          <cell r="AG444">
            <v>79</v>
          </cell>
          <cell r="AH444" t="str">
            <v>逢甲</v>
          </cell>
          <cell r="AI444" t="str">
            <v>工業</v>
          </cell>
          <cell r="AL444" t="str">
            <v>劉</v>
          </cell>
          <cell r="AN444" t="str">
            <v>南加</v>
          </cell>
          <cell r="AX444" t="str">
            <v>信</v>
          </cell>
        </row>
        <row r="445">
          <cell r="D445" t="str">
            <v>劉先月</v>
          </cell>
          <cell r="K445" t="str">
            <v>Y</v>
          </cell>
          <cell r="L445" t="str">
            <v>02-2579-0426</v>
          </cell>
          <cell r="M445" t="str">
            <v>02-2570-6450</v>
          </cell>
          <cell r="N445" t="str">
            <v>0968393553</v>
          </cell>
          <cell r="P445" t="str">
            <v>台北市</v>
          </cell>
          <cell r="S445" t="str">
            <v>ROC</v>
          </cell>
          <cell r="T445" t="str">
            <v>02-2577-6770; joe199483101@tp.edu.tw(x)</v>
          </cell>
          <cell r="U445">
            <v>69</v>
          </cell>
          <cell r="Y445">
            <v>72</v>
          </cell>
          <cell r="Z445" t="str">
            <v>復興</v>
          </cell>
          <cell r="AA445" t="str">
            <v>愛</v>
          </cell>
          <cell r="AB445">
            <v>2341</v>
          </cell>
          <cell r="AC445">
            <v>75</v>
          </cell>
          <cell r="AD445" t="str">
            <v>中山</v>
          </cell>
          <cell r="AG445">
            <v>79</v>
          </cell>
          <cell r="AK445" t="str">
            <v>關宮棟</v>
          </cell>
          <cell r="AL445" t="str">
            <v>劉</v>
          </cell>
          <cell r="AV445" t="str">
            <v>愛</v>
          </cell>
          <cell r="AW445" t="str">
            <v>愛</v>
          </cell>
          <cell r="AX445" t="str">
            <v>愛</v>
          </cell>
        </row>
        <row r="446">
          <cell r="D446" t="str">
            <v>劉宏智</v>
          </cell>
          <cell r="G446" t="str">
            <v>Liu</v>
          </cell>
          <cell r="H446" t="str">
            <v>Frank </v>
          </cell>
          <cell r="I446" t="str">
            <v>Frankfec@aol.com</v>
          </cell>
          <cell r="K446" t="str">
            <v>Y</v>
          </cell>
          <cell r="L446" t="str">
            <v>562-809-1982 </v>
          </cell>
          <cell r="M446" t="str">
            <v>562-865-8444</v>
          </cell>
          <cell r="P446" t="str">
            <v>Cerritos</v>
          </cell>
          <cell r="Q446" t="str">
            <v>CA</v>
          </cell>
          <cell r="S446" t="str">
            <v>USA</v>
          </cell>
          <cell r="U446">
            <v>69</v>
          </cell>
          <cell r="V446" t="str">
            <v>復興</v>
          </cell>
          <cell r="W446" t="str">
            <v>信</v>
          </cell>
          <cell r="X446">
            <v>12516</v>
          </cell>
          <cell r="Y446">
            <v>72</v>
          </cell>
          <cell r="AC446">
            <v>75</v>
          </cell>
          <cell r="AG446">
            <v>79</v>
          </cell>
          <cell r="AL446" t="str">
            <v>劉</v>
          </cell>
          <cell r="AN446" t="str">
            <v>南加</v>
          </cell>
          <cell r="AS446" t="str">
            <v>愛</v>
          </cell>
          <cell r="AT446" t="str">
            <v>愛</v>
          </cell>
          <cell r="AU446" t="str">
            <v>信</v>
          </cell>
        </row>
        <row r="447">
          <cell r="D447" t="str">
            <v>劉念臻</v>
          </cell>
          <cell r="G447" t="str">
            <v>Liu</v>
          </cell>
          <cell r="H447" t="str">
            <v>Nien-Chen </v>
          </cell>
          <cell r="I447" t="str">
            <v>ncliu11@hotmail.com</v>
          </cell>
          <cell r="K447" t="str">
            <v>Y</v>
          </cell>
          <cell r="L447" t="str">
            <v>02-2321-3581; 02-2704-0256</v>
          </cell>
          <cell r="M447" t="str">
            <v>02-3725-3118</v>
          </cell>
          <cell r="N447" t="str">
            <v>0935708603</v>
          </cell>
          <cell r="O447" t="str">
            <v>台北市新生南路一段137巷14-2號</v>
          </cell>
          <cell r="P447" t="str">
            <v>台北市</v>
          </cell>
          <cell r="S447" t="str">
            <v>ROC</v>
          </cell>
          <cell r="T447" t="str">
            <v>02-2341-4130; ncliu@microsoft.com</v>
          </cell>
          <cell r="U447">
            <v>69</v>
          </cell>
          <cell r="V447" t="str">
            <v>北師附小</v>
          </cell>
          <cell r="W447" t="str">
            <v>丁</v>
          </cell>
          <cell r="X447">
            <v>24435</v>
          </cell>
          <cell r="Y447">
            <v>72</v>
          </cell>
          <cell r="Z447" t="str">
            <v>復興</v>
          </cell>
          <cell r="AA447" t="str">
            <v>信</v>
          </cell>
          <cell r="AB447">
            <v>2129</v>
          </cell>
          <cell r="AC447">
            <v>75</v>
          </cell>
          <cell r="AD447" t="str">
            <v>建中</v>
          </cell>
          <cell r="AE447">
            <v>11</v>
          </cell>
          <cell r="AF447">
            <v>1127</v>
          </cell>
          <cell r="AG447">
            <v>79</v>
          </cell>
          <cell r="AH447" t="str">
            <v>成大</v>
          </cell>
          <cell r="AI447" t="str">
            <v>工科</v>
          </cell>
          <cell r="AK447" t="str">
            <v>微軟</v>
          </cell>
          <cell r="AL447" t="str">
            <v>劉</v>
          </cell>
          <cell r="AV447" t="str">
            <v>勇</v>
          </cell>
          <cell r="AW447" t="str">
            <v>信</v>
          </cell>
          <cell r="AX447" t="str">
            <v>信</v>
          </cell>
          <cell r="AY447" t="str">
            <v>Line</v>
          </cell>
        </row>
        <row r="448">
          <cell r="D448" t="str">
            <v>劉承祖</v>
          </cell>
          <cell r="F448" t="str">
            <v>仁</v>
          </cell>
          <cell r="G448" t="str">
            <v>Liu</v>
          </cell>
          <cell r="H448" t="str">
            <v>Joseph Cheng Tsu</v>
          </cell>
          <cell r="I448" t="str">
            <v>jctliu@yahoo.com</v>
          </cell>
          <cell r="K448" t="str">
            <v>Y</v>
          </cell>
          <cell r="L448" t="str">
            <v>65-6726-1887</v>
          </cell>
          <cell r="M448" t="str">
            <v>65-6871-7747</v>
          </cell>
          <cell r="N448" t="str">
            <v>65-9773-2158</v>
          </cell>
          <cell r="O448" t="str">
            <v>28 Robin Road, Singapore 258217</v>
          </cell>
          <cell r="S448" t="str">
            <v>Singapore</v>
          </cell>
          <cell r="U448">
            <v>69</v>
          </cell>
          <cell r="Y448">
            <v>72</v>
          </cell>
          <cell r="Z448" t="str">
            <v>復興</v>
          </cell>
          <cell r="AA448" t="str">
            <v>仁</v>
          </cell>
          <cell r="AB448">
            <v>2540</v>
          </cell>
          <cell r="AC448">
            <v>75</v>
          </cell>
          <cell r="AD448" t="str">
            <v>出國</v>
          </cell>
          <cell r="AG448">
            <v>79</v>
          </cell>
          <cell r="AL448" t="str">
            <v>劉</v>
          </cell>
          <cell r="AX448" t="str">
            <v>仁</v>
          </cell>
        </row>
        <row r="449">
          <cell r="D449" t="str">
            <v>劉惠敏</v>
          </cell>
          <cell r="G449" t="str">
            <v>Liu</v>
          </cell>
          <cell r="H449" t="str">
            <v>Angel </v>
          </cell>
          <cell r="I449" t="str">
            <v>futuretwn@yahoo.com</v>
          </cell>
          <cell r="K449" t="str">
            <v>Y</v>
          </cell>
          <cell r="L449" t="str">
            <v>02-2876-4808</v>
          </cell>
          <cell r="M449" t="str">
            <v>目前常住台灣</v>
          </cell>
          <cell r="N449" t="str">
            <v>0939784959;619-274-4608</v>
          </cell>
          <cell r="O449" t="str">
            <v>5447 El Cajon Blvd.</v>
          </cell>
          <cell r="P449" t="str">
            <v>San Diego</v>
          </cell>
          <cell r="Q449" t="str">
            <v>CA</v>
          </cell>
          <cell r="R449">
            <v>2115</v>
          </cell>
          <cell r="S449" t="str">
            <v>USA</v>
          </cell>
          <cell r="T449" t="str">
            <v>02-2799-1450; hweiming_al@yahoo.com.tw</v>
          </cell>
          <cell r="U449">
            <v>69</v>
          </cell>
          <cell r="V449" t="str">
            <v>復興</v>
          </cell>
          <cell r="W449" t="str">
            <v>孝</v>
          </cell>
          <cell r="X449">
            <v>12206</v>
          </cell>
          <cell r="Y449">
            <v>72</v>
          </cell>
          <cell r="Z449" t="str">
            <v>再興</v>
          </cell>
          <cell r="AA449" t="str">
            <v>和</v>
          </cell>
          <cell r="AB449">
            <v>8646</v>
          </cell>
          <cell r="AC449">
            <v>75</v>
          </cell>
          <cell r="AD449" t="str">
            <v>北一女</v>
          </cell>
          <cell r="AE449" t="str">
            <v>愛</v>
          </cell>
          <cell r="AF449">
            <v>446</v>
          </cell>
          <cell r="AG449">
            <v>79</v>
          </cell>
          <cell r="AH449" t="str">
            <v>政大</v>
          </cell>
          <cell r="AI449" t="str">
            <v>外交</v>
          </cell>
          <cell r="AJ449">
            <v>0</v>
          </cell>
          <cell r="AL449" t="str">
            <v>劉</v>
          </cell>
          <cell r="AN449" t="str">
            <v>南加</v>
          </cell>
          <cell r="AP449" t="str">
            <v>R</v>
          </cell>
          <cell r="AS449" t="str">
            <v>仁</v>
          </cell>
          <cell r="AT449" t="str">
            <v>仁</v>
          </cell>
          <cell r="AU449" t="str">
            <v>孝</v>
          </cell>
          <cell r="AY449" t="str">
            <v>Line</v>
          </cell>
        </row>
        <row r="450">
          <cell r="D450" t="str">
            <v>劉慧萱</v>
          </cell>
          <cell r="G450" t="str">
            <v>Hsu</v>
          </cell>
          <cell r="H450" t="str">
            <v>Catherine Liu </v>
          </cell>
          <cell r="I450" t="str">
            <v>chslh@aol.com</v>
          </cell>
          <cell r="K450" t="str">
            <v>Y</v>
          </cell>
          <cell r="L450" t="str">
            <v>706-868-6827</v>
          </cell>
          <cell r="P450" t="str">
            <v>Augusta</v>
          </cell>
          <cell r="Q450" t="str">
            <v>GA </v>
          </cell>
          <cell r="S450" t="str">
            <v>USA</v>
          </cell>
          <cell r="U450">
            <v>69</v>
          </cell>
          <cell r="V450" t="str">
            <v>復興</v>
          </cell>
          <cell r="W450" t="str">
            <v>信</v>
          </cell>
          <cell r="X450">
            <v>12533</v>
          </cell>
          <cell r="Y450">
            <v>72</v>
          </cell>
          <cell r="Z450" t="str">
            <v>衛理</v>
          </cell>
          <cell r="AA450" t="str">
            <v>信</v>
          </cell>
          <cell r="AB450">
            <v>9142</v>
          </cell>
          <cell r="AC450">
            <v>75</v>
          </cell>
          <cell r="AD450" t="str">
            <v>出國</v>
          </cell>
          <cell r="AG450">
            <v>79</v>
          </cell>
          <cell r="AL450" t="str">
            <v>劉</v>
          </cell>
          <cell r="AP450" t="str">
            <v>R</v>
          </cell>
          <cell r="AS450" t="str">
            <v>孝</v>
          </cell>
          <cell r="AT450" t="str">
            <v>孝</v>
          </cell>
          <cell r="AU450" t="str">
            <v>信</v>
          </cell>
        </row>
        <row r="451">
          <cell r="D451" t="str">
            <v>慕春基</v>
          </cell>
          <cell r="G451" t="str">
            <v>Moo</v>
          </cell>
          <cell r="H451" t="str">
            <v>Andrew</v>
          </cell>
          <cell r="I451" t="str">
            <v>andy@andrewskoi.com</v>
          </cell>
          <cell r="K451" t="str">
            <v>Y</v>
          </cell>
          <cell r="M451" t="str">
            <v>714-778-8888</v>
          </cell>
          <cell r="Q451" t="str">
            <v>CA</v>
          </cell>
          <cell r="S451" t="str">
            <v>USA</v>
          </cell>
          <cell r="U451">
            <v>69</v>
          </cell>
          <cell r="V451" t="str">
            <v>復興</v>
          </cell>
          <cell r="W451" t="str">
            <v>愛</v>
          </cell>
          <cell r="X451">
            <v>12405</v>
          </cell>
          <cell r="Y451">
            <v>72</v>
          </cell>
          <cell r="AC451">
            <v>75</v>
          </cell>
          <cell r="AG451">
            <v>79</v>
          </cell>
          <cell r="AK451" t="str">
            <v>慕春基(69復小)、慕春麗(73復小)</v>
          </cell>
          <cell r="AL451" t="str">
            <v>慕</v>
          </cell>
          <cell r="AN451" t="str">
            <v>南加</v>
          </cell>
          <cell r="AO451" t="str">
            <v>R</v>
          </cell>
          <cell r="AP451" t="str">
            <v>R</v>
          </cell>
          <cell r="AS451" t="str">
            <v>忠</v>
          </cell>
          <cell r="AT451" t="str">
            <v>忠</v>
          </cell>
          <cell r="AU451" t="str">
            <v>愛</v>
          </cell>
        </row>
        <row r="452">
          <cell r="D452" t="str">
            <v>樊治平</v>
          </cell>
          <cell r="G452" t="str">
            <v>Fan</v>
          </cell>
          <cell r="H452" t="str">
            <v>Antony Chih-Ping</v>
          </cell>
          <cell r="I452" t="str">
            <v>usfan_46@yahoo.com</v>
          </cell>
          <cell r="K452" t="str">
            <v>Y</v>
          </cell>
          <cell r="L452" t="str">
            <v>408-867-7167</v>
          </cell>
          <cell r="P452" t="str">
            <v>Saratoga</v>
          </cell>
          <cell r="Q452" t="str">
            <v>CA</v>
          </cell>
          <cell r="S452" t="str">
            <v>USA</v>
          </cell>
          <cell r="T452" t="str">
            <v>usfan@aol.com</v>
          </cell>
          <cell r="U452">
            <v>69</v>
          </cell>
          <cell r="V452" t="str">
            <v>北師附小</v>
          </cell>
          <cell r="W452" t="str">
            <v>己</v>
          </cell>
          <cell r="X452">
            <v>24611</v>
          </cell>
          <cell r="Y452">
            <v>72</v>
          </cell>
          <cell r="Z452" t="str">
            <v>復興</v>
          </cell>
          <cell r="AA452" t="str">
            <v>信</v>
          </cell>
          <cell r="AB452">
            <v>2134</v>
          </cell>
          <cell r="AC452">
            <v>75</v>
          </cell>
          <cell r="AD452" t="str">
            <v>建中</v>
          </cell>
          <cell r="AE452">
            <v>18</v>
          </cell>
          <cell r="AF452">
            <v>1831</v>
          </cell>
          <cell r="AG452">
            <v>79</v>
          </cell>
          <cell r="AL452" t="str">
            <v>樊</v>
          </cell>
          <cell r="AN452" t="str">
            <v>北加</v>
          </cell>
          <cell r="AP452" t="str">
            <v>M</v>
          </cell>
          <cell r="AX452" t="str">
            <v>信</v>
          </cell>
        </row>
        <row r="453">
          <cell r="D453" t="str">
            <v>潘　凰</v>
          </cell>
          <cell r="G453" t="str">
            <v>Pan</v>
          </cell>
          <cell r="H453" t="str">
            <v>Amy</v>
          </cell>
          <cell r="I453" t="str">
            <v>amypan9458@hotmail.com</v>
          </cell>
          <cell r="K453" t="str">
            <v>Y</v>
          </cell>
          <cell r="M453" t="str">
            <v>Line是錯的</v>
          </cell>
          <cell r="N453" t="str">
            <v>0958389338</v>
          </cell>
          <cell r="S453" t="str">
            <v>Ecuador</v>
          </cell>
          <cell r="T453" t="str">
            <v>amypan9458@gmail.com</v>
          </cell>
          <cell r="U453">
            <v>69</v>
          </cell>
          <cell r="V453" t="str">
            <v>復興</v>
          </cell>
          <cell r="W453" t="str">
            <v>義</v>
          </cell>
          <cell r="X453">
            <v>12635</v>
          </cell>
          <cell r="Y453">
            <v>72</v>
          </cell>
          <cell r="Z453" t="str">
            <v>復興</v>
          </cell>
          <cell r="AA453" t="str">
            <v>愛</v>
          </cell>
          <cell r="AB453">
            <v>2354</v>
          </cell>
          <cell r="AC453">
            <v>75</v>
          </cell>
          <cell r="AD453" t="str">
            <v>景美</v>
          </cell>
          <cell r="AE453">
            <v>0</v>
          </cell>
          <cell r="AG453">
            <v>79</v>
          </cell>
          <cell r="AH453" t="str">
            <v>東吳</v>
          </cell>
          <cell r="AL453" t="str">
            <v>潘</v>
          </cell>
          <cell r="AS453" t="str">
            <v>孝</v>
          </cell>
          <cell r="AT453" t="str">
            <v>孝</v>
          </cell>
          <cell r="AU453" t="str">
            <v>義</v>
          </cell>
          <cell r="AV453" t="str">
            <v>愛</v>
          </cell>
          <cell r="AW453" t="str">
            <v>愛</v>
          </cell>
          <cell r="AX453" t="str">
            <v>愛</v>
          </cell>
        </row>
        <row r="454">
          <cell r="D454" t="str">
            <v>潘仁霖</v>
          </cell>
          <cell r="G454" t="str">
            <v>Pan</v>
          </cell>
          <cell r="I454" t="str">
            <v>jlpan57@hotmail.com</v>
          </cell>
          <cell r="K454" t="str">
            <v>Y</v>
          </cell>
          <cell r="L454" t="str">
            <v>04-2451-1673</v>
          </cell>
          <cell r="M454" t="str">
            <v>04-2255-7666 x 207</v>
          </cell>
          <cell r="N454" t="str">
            <v>0920223817</v>
          </cell>
          <cell r="P454" t="str">
            <v>台中市</v>
          </cell>
          <cell r="S454" t="str">
            <v>ROC</v>
          </cell>
          <cell r="T454" t="str">
            <v>jlpan@u-tech.com.tw</v>
          </cell>
          <cell r="U454">
            <v>69</v>
          </cell>
          <cell r="V454" t="str">
            <v>復興</v>
          </cell>
          <cell r="W454" t="str">
            <v>仁</v>
          </cell>
          <cell r="X454">
            <v>12312</v>
          </cell>
          <cell r="Y454">
            <v>72</v>
          </cell>
          <cell r="Z454" t="str">
            <v>復興</v>
          </cell>
          <cell r="AA454" t="str">
            <v>信</v>
          </cell>
          <cell r="AB454">
            <v>2130</v>
          </cell>
          <cell r="AC454">
            <v>75</v>
          </cell>
          <cell r="AD454" t="str">
            <v>建中</v>
          </cell>
          <cell r="AE454">
            <v>15</v>
          </cell>
          <cell r="AF454">
            <v>1524</v>
          </cell>
          <cell r="AG454">
            <v>79</v>
          </cell>
          <cell r="AH454" t="str">
            <v>成大</v>
          </cell>
          <cell r="AI454" t="str">
            <v>都計</v>
          </cell>
          <cell r="AL454" t="str">
            <v>潘</v>
          </cell>
          <cell r="AS454" t="str">
            <v>孝</v>
          </cell>
          <cell r="AT454" t="str">
            <v>孝</v>
          </cell>
          <cell r="AU454" t="str">
            <v>仁</v>
          </cell>
          <cell r="AV454" t="str">
            <v>望</v>
          </cell>
          <cell r="AW454" t="str">
            <v>信</v>
          </cell>
          <cell r="AX454" t="str">
            <v>信</v>
          </cell>
          <cell r="AY454" t="str">
            <v>Line</v>
          </cell>
        </row>
        <row r="455">
          <cell r="D455" t="str">
            <v>潘建志</v>
          </cell>
          <cell r="G455" t="str">
            <v>Pan</v>
          </cell>
          <cell r="I455" t="str">
            <v>cz_pan@mail.mli.com.tw</v>
          </cell>
          <cell r="J455" t="str">
            <v>bad</v>
          </cell>
          <cell r="K455" t="str">
            <v>Y</v>
          </cell>
          <cell r="L455" t="str">
            <v>02-2752-3837</v>
          </cell>
          <cell r="M455" t="str">
            <v>02-2509-9001 x 600</v>
          </cell>
          <cell r="N455" t="str">
            <v>0932903372</v>
          </cell>
          <cell r="P455" t="str">
            <v>台北市</v>
          </cell>
          <cell r="S455" t="str">
            <v>ROC</v>
          </cell>
          <cell r="U455">
            <v>69</v>
          </cell>
          <cell r="V455" t="str">
            <v>懷生</v>
          </cell>
          <cell r="W455" t="str">
            <v>信</v>
          </cell>
          <cell r="X455">
            <v>2512</v>
          </cell>
          <cell r="Y455">
            <v>72</v>
          </cell>
          <cell r="Z455" t="str">
            <v>復興</v>
          </cell>
          <cell r="AA455" t="str">
            <v>望</v>
          </cell>
          <cell r="AB455">
            <v>2221</v>
          </cell>
          <cell r="AC455">
            <v>75</v>
          </cell>
          <cell r="AG455">
            <v>79</v>
          </cell>
          <cell r="AL455" t="str">
            <v>潘</v>
          </cell>
          <cell r="AX455" t="str">
            <v>望</v>
          </cell>
        </row>
        <row r="456">
          <cell r="D456" t="str">
            <v>潘嘉祿</v>
          </cell>
          <cell r="G456" t="str">
            <v>Pan</v>
          </cell>
          <cell r="H456" t="str">
            <v>Jeff</v>
          </cell>
          <cell r="I456" t="str">
            <v>cjeffpan@tx.rr.com</v>
          </cell>
          <cell r="K456" t="str">
            <v>Y</v>
          </cell>
          <cell r="L456" t="str">
            <v>972-267-7615</v>
          </cell>
          <cell r="N456" t="str">
            <v>214-415-7395</v>
          </cell>
          <cell r="O456" t="str">
            <v>5601 Glenbrook Circle</v>
          </cell>
          <cell r="P456" t="str">
            <v>Plano</v>
          </cell>
          <cell r="Q456" t="str">
            <v>TX</v>
          </cell>
          <cell r="R456">
            <v>75093</v>
          </cell>
          <cell r="S456" t="str">
            <v>USA </v>
          </cell>
          <cell r="U456">
            <v>69</v>
          </cell>
          <cell r="V456" t="str">
            <v>復興</v>
          </cell>
          <cell r="W456" t="str">
            <v>忠</v>
          </cell>
          <cell r="X456">
            <v>12111</v>
          </cell>
          <cell r="Y456">
            <v>72</v>
          </cell>
          <cell r="AC456">
            <v>75</v>
          </cell>
          <cell r="AG456">
            <v>79</v>
          </cell>
          <cell r="AL456" t="str">
            <v>潘</v>
          </cell>
          <cell r="AS456" t="str">
            <v>仁</v>
          </cell>
          <cell r="AT456" t="str">
            <v>仁</v>
          </cell>
          <cell r="AU456" t="str">
            <v>忠</v>
          </cell>
        </row>
        <row r="457">
          <cell r="D457" t="str">
            <v>滕立平</v>
          </cell>
          <cell r="K457" t="str">
            <v>D</v>
          </cell>
          <cell r="U457">
            <v>69</v>
          </cell>
          <cell r="V457" t="str">
            <v>復興</v>
          </cell>
          <cell r="W457" t="str">
            <v>忠</v>
          </cell>
          <cell r="X457">
            <v>12145</v>
          </cell>
          <cell r="Y457">
            <v>72</v>
          </cell>
          <cell r="Z457" t="str">
            <v>衛理</v>
          </cell>
          <cell r="AA457" t="str">
            <v>愛</v>
          </cell>
          <cell r="AB457">
            <v>9334</v>
          </cell>
          <cell r="AC457">
            <v>75</v>
          </cell>
          <cell r="AD457" t="str">
            <v>出國</v>
          </cell>
          <cell r="AG457">
            <v>79</v>
          </cell>
          <cell r="AL457" t="str">
            <v>滕</v>
          </cell>
          <cell r="AM457" t="str">
            <v>歿</v>
          </cell>
          <cell r="AS457" t="str">
            <v>仁</v>
          </cell>
          <cell r="AT457" t="str">
            <v>仁</v>
          </cell>
          <cell r="AU457" t="str">
            <v>忠</v>
          </cell>
        </row>
        <row r="458">
          <cell r="D458" t="str">
            <v>蔣山青</v>
          </cell>
          <cell r="G458" t="str">
            <v>Ching</v>
          </cell>
          <cell r="I458" t="str">
            <v>lukechiang1222@gmail.com</v>
          </cell>
          <cell r="K458" t="str">
            <v>Y</v>
          </cell>
          <cell r="L458" t="str">
            <v>02-2732-2338　　  </v>
          </cell>
          <cell r="M458" t="str">
            <v>02-2516-3883 x 52120 </v>
          </cell>
          <cell r="N458" t="str">
            <v>0955539409</v>
          </cell>
          <cell r="O458" t="str">
            <v>台北市大安區通化街162巷2之1號5樓</v>
          </cell>
          <cell r="P458" t="str">
            <v>台北</v>
          </cell>
          <cell r="S458" t="str">
            <v>ROC</v>
          </cell>
          <cell r="T458" t="str">
            <v>02-2921-9222；lsap@aptg.net(x)</v>
          </cell>
          <cell r="U458">
            <v>69</v>
          </cell>
          <cell r="V458" t="str">
            <v>育才</v>
          </cell>
          <cell r="W458" t="str">
            <v>NA</v>
          </cell>
          <cell r="Y458">
            <v>72</v>
          </cell>
          <cell r="Z458" t="str">
            <v>復興</v>
          </cell>
          <cell r="AA458" t="str">
            <v>勇</v>
          </cell>
          <cell r="AB458">
            <v>2635</v>
          </cell>
          <cell r="AC458">
            <v>75</v>
          </cell>
          <cell r="AD458" t="str">
            <v>附中</v>
          </cell>
          <cell r="AE458" t="str">
            <v>NA</v>
          </cell>
          <cell r="AG458">
            <v>79</v>
          </cell>
          <cell r="AK458" t="str">
            <v>全球人壽高昇營業處專案經理及理財顧問</v>
          </cell>
          <cell r="AL458" t="str">
            <v>蔣</v>
          </cell>
          <cell r="AX458" t="str">
            <v>勇</v>
          </cell>
          <cell r="AY458" t="str">
            <v>Line</v>
          </cell>
        </row>
        <row r="459">
          <cell r="D459" t="str">
            <v>蔡　拯</v>
          </cell>
          <cell r="H459" t="str">
            <v>Anderson</v>
          </cell>
          <cell r="I459" t="str">
            <v>Anderson0620@gmail.com</v>
          </cell>
          <cell r="K459" t="str">
            <v>Y</v>
          </cell>
          <cell r="P459" t="str">
            <v>台北市</v>
          </cell>
          <cell r="S459" t="str">
            <v>ROC</v>
          </cell>
          <cell r="U459">
            <v>68</v>
          </cell>
          <cell r="V459" t="str">
            <v>復興</v>
          </cell>
          <cell r="W459" t="str">
            <v>仁</v>
          </cell>
          <cell r="X459">
            <v>11309</v>
          </cell>
          <cell r="Y459">
            <v>72</v>
          </cell>
          <cell r="Z459" t="str">
            <v>復興</v>
          </cell>
          <cell r="AA459" t="str">
            <v>仁</v>
          </cell>
          <cell r="AB459">
            <v>2527</v>
          </cell>
          <cell r="AC459">
            <v>75</v>
          </cell>
          <cell r="AD459" t="str">
            <v>板橋</v>
          </cell>
          <cell r="AE459">
            <v>0</v>
          </cell>
          <cell r="AG459">
            <v>79</v>
          </cell>
          <cell r="AK459" t="str">
            <v>姊姊蔡安慈(63復小)、蔡秋菊(65復小)、蔡如湘(66復小)、弟弟蔡拯(68復小、72復中)</v>
          </cell>
          <cell r="AL459" t="str">
            <v>蔡</v>
          </cell>
          <cell r="AX459" t="str">
            <v>仁</v>
          </cell>
        </row>
        <row r="460">
          <cell r="D460" t="str">
            <v>蔡凡航</v>
          </cell>
          <cell r="I460" t="str">
            <v>florafyang@yahoo.com</v>
          </cell>
          <cell r="K460" t="str">
            <v>Y</v>
          </cell>
          <cell r="L460" t="str">
            <v>02-2321-4084</v>
          </cell>
          <cell r="N460" t="str">
            <v>0935222468</v>
          </cell>
          <cell r="O460" t="str">
            <v>台北</v>
          </cell>
          <cell r="P460" t="str">
            <v>台北市</v>
          </cell>
          <cell r="S460" t="str">
            <v>ROC</v>
          </cell>
          <cell r="U460">
            <v>68</v>
          </cell>
          <cell r="V460" t="str">
            <v>復興</v>
          </cell>
          <cell r="W460" t="str">
            <v>忠</v>
          </cell>
          <cell r="X460">
            <v>11133</v>
          </cell>
          <cell r="Y460">
            <v>72</v>
          </cell>
          <cell r="Z460" t="str">
            <v>復興</v>
          </cell>
          <cell r="AA460" t="str">
            <v>望</v>
          </cell>
          <cell r="AB460">
            <v>2238</v>
          </cell>
          <cell r="AC460">
            <v>75</v>
          </cell>
          <cell r="AG460">
            <v>79</v>
          </cell>
          <cell r="AK460" t="str">
            <v>楊斐</v>
          </cell>
          <cell r="AL460" t="str">
            <v>蔡</v>
          </cell>
          <cell r="AX460" t="str">
            <v>望</v>
          </cell>
        </row>
        <row r="461">
          <cell r="D461" t="str">
            <v>蔡培榮</v>
          </cell>
          <cell r="G461" t="str">
            <v>Tsai</v>
          </cell>
          <cell r="I461" t="str">
            <v>mpjtsai@mail.usc.edu.tw</v>
          </cell>
          <cell r="K461" t="str">
            <v>Y</v>
          </cell>
          <cell r="L461" t="str">
            <v>02-2754-2696</v>
          </cell>
          <cell r="M461" t="str">
            <v>02-2538-1111 x 8610</v>
          </cell>
          <cell r="N461" t="str">
            <v>0932110123</v>
          </cell>
          <cell r="O461" t="str">
            <v>台北</v>
          </cell>
          <cell r="P461" t="str">
            <v>台北市</v>
          </cell>
          <cell r="S461" t="str">
            <v>ROC</v>
          </cell>
          <cell r="U461">
            <v>69</v>
          </cell>
          <cell r="V461" t="str">
            <v>復興</v>
          </cell>
          <cell r="W461" t="str">
            <v>信</v>
          </cell>
          <cell r="X461">
            <v>12518</v>
          </cell>
          <cell r="Y461">
            <v>72</v>
          </cell>
          <cell r="Z461" t="str">
            <v>復興</v>
          </cell>
          <cell r="AA461" t="str">
            <v>勇</v>
          </cell>
          <cell r="AB461">
            <v>2641</v>
          </cell>
          <cell r="AC461">
            <v>75</v>
          </cell>
          <cell r="AD461" t="str">
            <v>建中</v>
          </cell>
          <cell r="AE461">
            <v>1</v>
          </cell>
          <cell r="AF461">
            <v>119</v>
          </cell>
          <cell r="AG461">
            <v>79</v>
          </cell>
          <cell r="AH461" t="str">
            <v>政大</v>
          </cell>
          <cell r="AI461" t="str">
            <v>經濟</v>
          </cell>
          <cell r="AL461" t="str">
            <v>蔡</v>
          </cell>
          <cell r="AU461" t="str">
            <v>信</v>
          </cell>
          <cell r="AX461" t="str">
            <v>勇</v>
          </cell>
        </row>
        <row r="462">
          <cell r="D462" t="str">
            <v>蔡華森</v>
          </cell>
          <cell r="M462" t="str">
            <v>香港新州印刷公司</v>
          </cell>
          <cell r="U462">
            <v>69</v>
          </cell>
          <cell r="Y462">
            <v>72</v>
          </cell>
          <cell r="Z462" t="str">
            <v>復興</v>
          </cell>
          <cell r="AA462" t="str">
            <v>勇</v>
          </cell>
          <cell r="AB462">
            <v>2623</v>
          </cell>
          <cell r="AC462">
            <v>75</v>
          </cell>
          <cell r="AD462" t="str">
            <v>建中</v>
          </cell>
          <cell r="AE462">
            <v>18</v>
          </cell>
          <cell r="AF462">
            <v>1829</v>
          </cell>
          <cell r="AG462">
            <v>79</v>
          </cell>
          <cell r="AH462" t="str">
            <v>文化</v>
          </cell>
          <cell r="AI462" t="str">
            <v>化工</v>
          </cell>
          <cell r="AK462" t="str">
            <v>難道不是東海化學畢業？</v>
          </cell>
          <cell r="AL462" t="str">
            <v>蔡</v>
          </cell>
          <cell r="AX462" t="str">
            <v>勇</v>
          </cell>
        </row>
        <row r="463">
          <cell r="D463" t="str">
            <v>蔡瑞齡</v>
          </cell>
          <cell r="G463" t="str">
            <v>Tsai</v>
          </cell>
          <cell r="H463" t="str">
            <v>RaeLynn </v>
          </cell>
          <cell r="I463" t="str">
            <v>raelynnmoy@gmail.com </v>
          </cell>
          <cell r="K463" t="str">
            <v>Y</v>
          </cell>
          <cell r="L463" t="str">
            <v>805-967-7598</v>
          </cell>
          <cell r="P463" t="str">
            <v>Santa Barbara</v>
          </cell>
          <cell r="Q463" t="str">
            <v>CA</v>
          </cell>
          <cell r="S463" t="str">
            <v>USA</v>
          </cell>
          <cell r="U463">
            <v>69</v>
          </cell>
          <cell r="V463" t="str">
            <v>蓬萊</v>
          </cell>
          <cell r="Y463">
            <v>72</v>
          </cell>
          <cell r="Z463" t="str">
            <v>復興</v>
          </cell>
          <cell r="AA463" t="str">
            <v>愛</v>
          </cell>
          <cell r="AB463">
            <v>2312</v>
          </cell>
          <cell r="AC463">
            <v>75</v>
          </cell>
          <cell r="AD463" t="str">
            <v>北一女</v>
          </cell>
          <cell r="AE463" t="str">
            <v>孝</v>
          </cell>
          <cell r="AF463">
            <v>245</v>
          </cell>
          <cell r="AG463">
            <v>79</v>
          </cell>
          <cell r="AH463" t="str">
            <v>台大</v>
          </cell>
          <cell r="AI463" t="str">
            <v>考古</v>
          </cell>
          <cell r="AL463" t="str">
            <v>蔡</v>
          </cell>
          <cell r="AN463" t="str">
            <v>南加</v>
          </cell>
          <cell r="AP463" t="str">
            <v>R</v>
          </cell>
          <cell r="AV463" t="str">
            <v>愛</v>
          </cell>
          <cell r="AW463" t="str">
            <v>愛</v>
          </cell>
          <cell r="AX463" t="str">
            <v>愛</v>
          </cell>
        </row>
        <row r="464">
          <cell r="D464" t="str">
            <v>蔡爵鴻</v>
          </cell>
          <cell r="G464" t="str">
            <v>Tsai</v>
          </cell>
          <cell r="H464" t="str">
            <v>Chueh Hung</v>
          </cell>
          <cell r="I464" t="str">
            <v>jtj0026@yahoo.com</v>
          </cell>
          <cell r="K464" t="str">
            <v>Y</v>
          </cell>
          <cell r="L464" t="str">
            <v>562-924-1652</v>
          </cell>
          <cell r="O464" t="str">
            <v>18809 Alfred Avenue</v>
          </cell>
          <cell r="P464" t="str">
            <v>Cerritos</v>
          </cell>
          <cell r="Q464" t="str">
            <v>CA </v>
          </cell>
          <cell r="R464" t="str">
            <v>90703-6040</v>
          </cell>
          <cell r="S464" t="str">
            <v>USA</v>
          </cell>
          <cell r="U464">
            <v>69</v>
          </cell>
          <cell r="Y464">
            <v>72</v>
          </cell>
          <cell r="Z464" t="str">
            <v>復興</v>
          </cell>
          <cell r="AA464" t="str">
            <v>勇</v>
          </cell>
          <cell r="AB464">
            <v>2607</v>
          </cell>
          <cell r="AC464">
            <v>75</v>
          </cell>
          <cell r="AD464" t="str">
            <v>附中</v>
          </cell>
          <cell r="AE464">
            <v>305</v>
          </cell>
          <cell r="AF464">
            <v>30501</v>
          </cell>
          <cell r="AG464">
            <v>79</v>
          </cell>
          <cell r="AL464" t="str">
            <v>蔡</v>
          </cell>
          <cell r="AN464" t="str">
            <v>南加</v>
          </cell>
          <cell r="AX464" t="str">
            <v>勇</v>
          </cell>
        </row>
        <row r="465">
          <cell r="D465" t="str">
            <v>鄭衣德</v>
          </cell>
          <cell r="I465" t="str">
            <v>tcpeditor@hotmail.com</v>
          </cell>
          <cell r="K465" t="str">
            <v>Y</v>
          </cell>
          <cell r="M465" t="str">
            <v>212-683-8282 x 232</v>
          </cell>
          <cell r="N465" t="str">
            <v>917-771-8189</v>
          </cell>
          <cell r="P465" t="str">
            <v>New York</v>
          </cell>
          <cell r="Q465" t="str">
            <v>NY</v>
          </cell>
          <cell r="S465" t="str">
            <v>USA</v>
          </cell>
          <cell r="T465" t="str">
            <v>iderjeng@chinapress.net</v>
          </cell>
          <cell r="U465">
            <v>67</v>
          </cell>
          <cell r="V465" t="str">
            <v>女師附小</v>
          </cell>
          <cell r="W465" t="str">
            <v>誠</v>
          </cell>
          <cell r="Y465">
            <v>72</v>
          </cell>
          <cell r="Z465" t="str">
            <v>復興</v>
          </cell>
          <cell r="AA465" t="str">
            <v>望</v>
          </cell>
          <cell r="AB465">
            <v>2214</v>
          </cell>
          <cell r="AC465">
            <v>75</v>
          </cell>
          <cell r="AD465" t="str">
            <v>世新</v>
          </cell>
          <cell r="AG465">
            <v>79</v>
          </cell>
          <cell r="AK465" t="str">
            <v>紐約僑報</v>
          </cell>
          <cell r="AL465" t="str">
            <v>鄭</v>
          </cell>
          <cell r="AX465" t="str">
            <v>望</v>
          </cell>
        </row>
        <row r="466">
          <cell r="D466" t="str">
            <v>鄭佳圓</v>
          </cell>
          <cell r="G466" t="str">
            <v>Ding</v>
          </cell>
          <cell r="H466" t="str">
            <v>Susie</v>
          </cell>
          <cell r="I466" t="str">
            <v>schiayuan@icloud.com</v>
          </cell>
          <cell r="K466" t="str">
            <v>Y</v>
          </cell>
          <cell r="L466" t="str">
            <v>626-237-0273</v>
          </cell>
          <cell r="M466" t="str">
            <v>626-258-2739</v>
          </cell>
          <cell r="N466" t="str">
            <v>626-378-5282</v>
          </cell>
          <cell r="O466" t="str">
            <v>4858 Fiesta Ave</v>
          </cell>
          <cell r="P466" t="str">
            <v>Temple City</v>
          </cell>
          <cell r="Q466" t="str">
            <v>CA</v>
          </cell>
          <cell r="R466">
            <v>91780</v>
          </cell>
          <cell r="S466" t="str">
            <v>USA</v>
          </cell>
          <cell r="T466" t="str">
            <v>sding@mcgillcorp.com(x)</v>
          </cell>
          <cell r="U466">
            <v>68</v>
          </cell>
          <cell r="V466" t="str">
            <v>復興</v>
          </cell>
          <cell r="W466" t="str">
            <v>義</v>
          </cell>
          <cell r="X466">
            <v>11615</v>
          </cell>
          <cell r="Y466">
            <v>72</v>
          </cell>
          <cell r="Z466" t="str">
            <v>復興</v>
          </cell>
          <cell r="AA466" t="str">
            <v>愛</v>
          </cell>
          <cell r="AB466">
            <v>2313</v>
          </cell>
          <cell r="AC466">
            <v>75</v>
          </cell>
          <cell r="AD466" t="str">
            <v>北一女</v>
          </cell>
          <cell r="AE466" t="str">
            <v>誠</v>
          </cell>
          <cell r="AF466">
            <v>1060</v>
          </cell>
          <cell r="AG466">
            <v>79</v>
          </cell>
          <cell r="AL466" t="str">
            <v>鄭</v>
          </cell>
          <cell r="AN466" t="str">
            <v>南加</v>
          </cell>
          <cell r="AV466" t="str">
            <v>愛</v>
          </cell>
          <cell r="AW466" t="str">
            <v>愛</v>
          </cell>
          <cell r="AX466" t="str">
            <v>愛</v>
          </cell>
        </row>
        <row r="467">
          <cell r="D467" t="str">
            <v>鄭怡嵩</v>
          </cell>
          <cell r="I467" t="str">
            <v>song@thu.edu.tw</v>
          </cell>
          <cell r="K467" t="str">
            <v>Y</v>
          </cell>
          <cell r="L467" t="str">
            <v>04-2251-0446(x)</v>
          </cell>
          <cell r="M467" t="str">
            <v>04-2359-0121 x 36116</v>
          </cell>
          <cell r="O467" t="str">
            <v>台中市西屯路二段297-8巷12弄10號3樓之8</v>
          </cell>
          <cell r="P467" t="str">
            <v>台中市</v>
          </cell>
          <cell r="S467" t="str">
            <v>ROC</v>
          </cell>
          <cell r="T467" t="str">
            <v>song@mail.thu.edu.tw(x)</v>
          </cell>
          <cell r="U467">
            <v>69</v>
          </cell>
          <cell r="Y467">
            <v>72</v>
          </cell>
          <cell r="Z467" t="str">
            <v>復興</v>
          </cell>
          <cell r="AA467" t="str">
            <v>信</v>
          </cell>
          <cell r="AB467">
            <v>2145</v>
          </cell>
          <cell r="AC467">
            <v>75</v>
          </cell>
          <cell r="AD467" t="str">
            <v>建中</v>
          </cell>
          <cell r="AE467">
            <v>17</v>
          </cell>
          <cell r="AF467">
            <v>1732</v>
          </cell>
          <cell r="AG467">
            <v>79</v>
          </cell>
          <cell r="AH467" t="str">
            <v>交大</v>
          </cell>
          <cell r="AI467" t="str">
            <v>海運</v>
          </cell>
          <cell r="AJ467">
            <v>640914</v>
          </cell>
          <cell r="AK467" t="str">
            <v>東海大學經濟系講師</v>
          </cell>
          <cell r="AL467" t="str">
            <v>鄭</v>
          </cell>
          <cell r="AX467" t="str">
            <v>信</v>
          </cell>
        </row>
        <row r="468">
          <cell r="D468" t="str">
            <v>鄭重羣</v>
          </cell>
          <cell r="G468" t="str">
            <v>Cheng</v>
          </cell>
          <cell r="H468" t="str">
            <v>Peter</v>
          </cell>
          <cell r="K468" t="str">
            <v>D</v>
          </cell>
          <cell r="L468" t="str">
            <v>605-312-0979</v>
          </cell>
          <cell r="M468" t="str">
            <v>kura12342003@yahoo.com.tw</v>
          </cell>
          <cell r="N468" t="str">
            <v>6012-307-1709</v>
          </cell>
          <cell r="O468" t="str">
            <v>02-2751-2908</v>
          </cell>
          <cell r="S468" t="str">
            <v>Malysia</v>
          </cell>
          <cell r="T468" t="str">
            <v>02-2751-6259</v>
          </cell>
          <cell r="U468">
            <v>69</v>
          </cell>
          <cell r="V468" t="str">
            <v>復興</v>
          </cell>
          <cell r="W468" t="str">
            <v>仁</v>
          </cell>
          <cell r="X468">
            <v>12333</v>
          </cell>
          <cell r="Y468">
            <v>72</v>
          </cell>
          <cell r="Z468" t="str">
            <v>出國</v>
          </cell>
          <cell r="AC468">
            <v>75</v>
          </cell>
          <cell r="AD468" t="str">
            <v>出國</v>
          </cell>
          <cell r="AG468">
            <v>79</v>
          </cell>
          <cell r="AK468" t="str">
            <v>2011年7月腦溢血過世</v>
          </cell>
          <cell r="AL468" t="str">
            <v>鄭</v>
          </cell>
          <cell r="AM468" t="str">
            <v>歿</v>
          </cell>
          <cell r="AN468" t="str">
            <v>Sioux Falls, SD</v>
          </cell>
          <cell r="AU468" t="str">
            <v>仁</v>
          </cell>
        </row>
        <row r="469">
          <cell r="D469" t="str">
            <v>鄭祖平</v>
          </cell>
          <cell r="I469" t="str">
            <v>ctp6723@yahoo.com.tw</v>
          </cell>
          <cell r="K469" t="str">
            <v>Y</v>
          </cell>
          <cell r="L469" t="str">
            <v>02-2711-8326</v>
          </cell>
          <cell r="N469" t="str">
            <v>0922249282</v>
          </cell>
          <cell r="P469" t="str">
            <v>台北市</v>
          </cell>
          <cell r="S469" t="str">
            <v>ROC</v>
          </cell>
          <cell r="U469">
            <v>69</v>
          </cell>
          <cell r="V469" t="str">
            <v>懷生</v>
          </cell>
          <cell r="W469" t="str">
            <v>義</v>
          </cell>
          <cell r="X469">
            <v>2638</v>
          </cell>
          <cell r="Y469">
            <v>72</v>
          </cell>
          <cell r="Z469" t="str">
            <v>復興</v>
          </cell>
          <cell r="AA469" t="str">
            <v>望</v>
          </cell>
          <cell r="AB469">
            <v>2220</v>
          </cell>
          <cell r="AC469">
            <v>75</v>
          </cell>
          <cell r="AD469" t="str">
            <v>辭修</v>
          </cell>
          <cell r="AG469">
            <v>79</v>
          </cell>
          <cell r="AK469" t="str">
            <v>國防部上校</v>
          </cell>
          <cell r="AL469" t="str">
            <v>鄭</v>
          </cell>
          <cell r="AX469" t="str">
            <v>望</v>
          </cell>
        </row>
        <row r="470">
          <cell r="D470" t="str">
            <v>鄭彬彬</v>
          </cell>
          <cell r="I470" t="str">
            <v>binlincheng@hotmail.com</v>
          </cell>
          <cell r="K470" t="str">
            <v>Y</v>
          </cell>
          <cell r="Q470" t="str">
            <v>NJ </v>
          </cell>
          <cell r="S470" t="str">
            <v>USA</v>
          </cell>
          <cell r="U470">
            <v>69</v>
          </cell>
          <cell r="V470" t="str">
            <v>育才</v>
          </cell>
          <cell r="Y470">
            <v>72</v>
          </cell>
          <cell r="Z470" t="str">
            <v>復興</v>
          </cell>
          <cell r="AA470" t="str">
            <v>望</v>
          </cell>
          <cell r="AB470">
            <v>2201</v>
          </cell>
          <cell r="AC470">
            <v>75</v>
          </cell>
          <cell r="AD470" t="str">
            <v>建中</v>
          </cell>
          <cell r="AE470">
            <v>26</v>
          </cell>
          <cell r="AF470">
            <v>2626</v>
          </cell>
          <cell r="AG470">
            <v>79</v>
          </cell>
          <cell r="AH470" t="str">
            <v>台大</v>
          </cell>
          <cell r="AI470" t="str">
            <v>電機</v>
          </cell>
          <cell r="AJ470">
            <v>645773</v>
          </cell>
          <cell r="AK470" t="str">
            <v>朱琳(79藥學)</v>
          </cell>
          <cell r="AL470" t="str">
            <v>鄭</v>
          </cell>
          <cell r="AX470" t="str">
            <v>望</v>
          </cell>
        </row>
        <row r="471">
          <cell r="D471" t="str">
            <v>鄭凱云(鄭淳云)</v>
          </cell>
          <cell r="G471" t="str">
            <v>Cheng</v>
          </cell>
          <cell r="I471" t="str">
            <v>billychengtw@gmail.com</v>
          </cell>
          <cell r="K471" t="str">
            <v>Y</v>
          </cell>
          <cell r="L471" t="str">
            <v>02-2368-0921</v>
          </cell>
          <cell r="N471" t="str">
            <v>0937061302</v>
          </cell>
          <cell r="P471" t="str">
            <v>台北市</v>
          </cell>
          <cell r="S471" t="str">
            <v>ROC</v>
          </cell>
          <cell r="T471" t="str">
            <v>charles_cheng822@msn.com(x); petercj.lu@yahoo.com.tw(x)</v>
          </cell>
          <cell r="U471">
            <v>69</v>
          </cell>
          <cell r="Y471">
            <v>72</v>
          </cell>
          <cell r="Z471" t="str">
            <v>復興</v>
          </cell>
          <cell r="AA471" t="str">
            <v>智</v>
          </cell>
          <cell r="AB471">
            <v>2441</v>
          </cell>
          <cell r="AC471">
            <v>75</v>
          </cell>
          <cell r="AD471" t="str">
            <v>北一女</v>
          </cell>
          <cell r="AE471" t="str">
            <v>愛</v>
          </cell>
          <cell r="AF471">
            <v>459</v>
          </cell>
          <cell r="AG471">
            <v>79</v>
          </cell>
          <cell r="AL471" t="str">
            <v>鄭</v>
          </cell>
          <cell r="AM471" t="str">
            <v>v</v>
          </cell>
          <cell r="AQ471">
            <v>1</v>
          </cell>
          <cell r="AV471" t="str">
            <v>智</v>
          </cell>
          <cell r="AW471" t="str">
            <v>智</v>
          </cell>
          <cell r="AX471" t="str">
            <v>智</v>
          </cell>
          <cell r="AY471" t="str">
            <v>Line</v>
          </cell>
        </row>
        <row r="472">
          <cell r="D472" t="str">
            <v>鄧映梅</v>
          </cell>
          <cell r="G472" t="str">
            <v>Teng</v>
          </cell>
          <cell r="H472" t="str">
            <v>Nicole Ying-Mei</v>
          </cell>
          <cell r="I472" t="str">
            <v>chyichieng@aol.com</v>
          </cell>
          <cell r="K472" t="str">
            <v>Y</v>
          </cell>
          <cell r="L472" t="str">
            <v>973-379-5808</v>
          </cell>
          <cell r="O472" t="str">
            <v>955 S. Springfield Avenue, Unit 3102</v>
          </cell>
          <cell r="P472" t="str">
            <v>Springfield</v>
          </cell>
          <cell r="Q472" t="str">
            <v>NJ </v>
          </cell>
          <cell r="R472" t="str">
            <v>07081</v>
          </cell>
          <cell r="S472" t="str">
            <v>USA</v>
          </cell>
          <cell r="U472">
            <v>69</v>
          </cell>
          <cell r="V472" t="str">
            <v>北師附小</v>
          </cell>
          <cell r="W472" t="str">
            <v>戊</v>
          </cell>
          <cell r="X472">
            <v>24524</v>
          </cell>
          <cell r="Y472">
            <v>72</v>
          </cell>
          <cell r="Z472" t="str">
            <v>復興</v>
          </cell>
          <cell r="AA472" t="str">
            <v>愛</v>
          </cell>
          <cell r="AB472">
            <v>2358</v>
          </cell>
          <cell r="AC472">
            <v>76</v>
          </cell>
          <cell r="AD472" t="str">
            <v>中山</v>
          </cell>
          <cell r="AE472" t="str">
            <v>NA</v>
          </cell>
          <cell r="AG472">
            <v>80</v>
          </cell>
          <cell r="AH472" t="str">
            <v>淡江</v>
          </cell>
          <cell r="AI472" t="str">
            <v>法語</v>
          </cell>
          <cell r="AK472" t="str">
            <v>DOB:12/1956; 蔣琦</v>
          </cell>
          <cell r="AL472" t="str">
            <v>鄧</v>
          </cell>
          <cell r="AV472" t="str">
            <v>愛</v>
          </cell>
          <cell r="AW472" t="str">
            <v>愛</v>
          </cell>
          <cell r="AX472" t="str">
            <v>愛</v>
          </cell>
        </row>
        <row r="473">
          <cell r="D473" t="str">
            <v>鄧祖禹</v>
          </cell>
          <cell r="G473" t="str">
            <v>Teng</v>
          </cell>
          <cell r="H473" t="str">
            <v>Peter</v>
          </cell>
          <cell r="I473" t="str">
            <v>peterzteng@gmail.com</v>
          </cell>
          <cell r="K473" t="str">
            <v>Y</v>
          </cell>
          <cell r="L473" t="str">
            <v>714-544-5781</v>
          </cell>
          <cell r="M473" t="str">
            <v>310-645-1447</v>
          </cell>
          <cell r="N473" t="str">
            <v>714-679-9799</v>
          </cell>
          <cell r="P473" t="str">
            <v>Tustin</v>
          </cell>
          <cell r="Q473" t="str">
            <v>CA</v>
          </cell>
          <cell r="S473" t="str">
            <v>USA</v>
          </cell>
          <cell r="T473" t="str">
            <v>peterzteng@yahoo.com</v>
          </cell>
          <cell r="U473">
            <v>69</v>
          </cell>
          <cell r="V473" t="str">
            <v>新民</v>
          </cell>
          <cell r="W473" t="str">
            <v>忠</v>
          </cell>
          <cell r="X473">
            <v>8141</v>
          </cell>
          <cell r="Y473">
            <v>72</v>
          </cell>
          <cell r="Z473" t="str">
            <v>復興</v>
          </cell>
          <cell r="AA473" t="str">
            <v>信</v>
          </cell>
          <cell r="AB473">
            <v>2105</v>
          </cell>
          <cell r="AC473">
            <v>75</v>
          </cell>
          <cell r="AD473" t="str">
            <v>建中</v>
          </cell>
          <cell r="AE473">
            <v>20</v>
          </cell>
          <cell r="AF473">
            <v>2019</v>
          </cell>
          <cell r="AG473">
            <v>80</v>
          </cell>
          <cell r="AH473" t="str">
            <v>淡江</v>
          </cell>
          <cell r="AI473" t="str">
            <v>物理</v>
          </cell>
          <cell r="AL473" t="str">
            <v>鄧</v>
          </cell>
          <cell r="AN473" t="str">
            <v>南加</v>
          </cell>
          <cell r="AP473" t="str">
            <v>M</v>
          </cell>
          <cell r="AX473" t="str">
            <v>信</v>
          </cell>
        </row>
        <row r="474">
          <cell r="D474" t="str">
            <v>盧碧蓮</v>
          </cell>
          <cell r="U474">
            <v>69</v>
          </cell>
          <cell r="V474" t="str">
            <v>復興</v>
          </cell>
          <cell r="W474" t="str">
            <v>信</v>
          </cell>
          <cell r="X474">
            <v>12537</v>
          </cell>
          <cell r="Y474">
            <v>72</v>
          </cell>
          <cell r="AC474">
            <v>75</v>
          </cell>
          <cell r="AG474">
            <v>79</v>
          </cell>
          <cell r="AH474" t="str">
            <v>師大</v>
          </cell>
          <cell r="AI474" t="str">
            <v>公訓</v>
          </cell>
          <cell r="AK474" t="str">
            <v>輔仁大學日文系畢中山女中日文老師台中縣潭秀國中wrong one 永和社大; 網溪國小樂齡資源中心8926-4470; 中山女中2507-3148教務處王s  0910351537(x)悠活台北業務處盧碧蓮0934057169(x)</v>
          </cell>
          <cell r="AL474" t="str">
            <v>盧</v>
          </cell>
          <cell r="AS474" t="str">
            <v>仁</v>
          </cell>
          <cell r="AT474" t="str">
            <v>仁</v>
          </cell>
          <cell r="AU474" t="str">
            <v>信</v>
          </cell>
        </row>
        <row r="475">
          <cell r="D475" t="str">
            <v>盧慶聖</v>
          </cell>
          <cell r="G475" t="str">
            <v>Lu</v>
          </cell>
          <cell r="H475" t="str">
            <v>Lawrence</v>
          </cell>
          <cell r="I475" t="str">
            <v>lawrencelu55@yahoo.com</v>
          </cell>
          <cell r="K475" t="str">
            <v>Y</v>
          </cell>
          <cell r="N475" t="str">
            <v>408-889-3006</v>
          </cell>
          <cell r="O475" t="str">
            <v>1712 Dennis Ave.</v>
          </cell>
          <cell r="P475" t="str">
            <v>Milpitas</v>
          </cell>
          <cell r="Q475" t="str">
            <v>CA</v>
          </cell>
          <cell r="R475">
            <v>95035</v>
          </cell>
          <cell r="S475" t="str">
            <v>USA</v>
          </cell>
          <cell r="U475">
            <v>69</v>
          </cell>
          <cell r="V475" t="str">
            <v>復興</v>
          </cell>
          <cell r="W475" t="str">
            <v>義</v>
          </cell>
          <cell r="X475">
            <v>12618</v>
          </cell>
          <cell r="Y475">
            <v>72</v>
          </cell>
          <cell r="Z475" t="str">
            <v>再興</v>
          </cell>
          <cell r="AA475" t="str">
            <v>愛</v>
          </cell>
          <cell r="AB475">
            <v>8438</v>
          </cell>
          <cell r="AC475">
            <v>75</v>
          </cell>
          <cell r="AD475" t="str">
            <v>再興</v>
          </cell>
          <cell r="AE475" t="str">
            <v>愛</v>
          </cell>
          <cell r="AF475">
            <v>3249</v>
          </cell>
          <cell r="AG475">
            <v>80</v>
          </cell>
          <cell r="AH475" t="str">
            <v>東海</v>
          </cell>
          <cell r="AI475" t="str">
            <v>化工</v>
          </cell>
          <cell r="AK475" t="str">
            <v>李恆苓02-2914-1720</v>
          </cell>
          <cell r="AL475" t="str">
            <v>盧</v>
          </cell>
          <cell r="AN475" t="str">
            <v>北加</v>
          </cell>
          <cell r="AS475" t="str">
            <v>孝</v>
          </cell>
          <cell r="AT475" t="str">
            <v>孝</v>
          </cell>
          <cell r="AU475" t="str">
            <v>義</v>
          </cell>
        </row>
        <row r="476">
          <cell r="D476" t="str">
            <v>穆嘯峰</v>
          </cell>
          <cell r="F476" t="str">
            <v>仁</v>
          </cell>
          <cell r="I476" t="str">
            <v>tpcshauphon@yahoo.com.tw</v>
          </cell>
          <cell r="K476" t="str">
            <v>Y</v>
          </cell>
          <cell r="L476" t="str">
            <v>02-2766-0806</v>
          </cell>
          <cell r="M476" t="str">
            <v>02-2785-3199 x 252</v>
          </cell>
          <cell r="P476" t="str">
            <v>台北市</v>
          </cell>
          <cell r="S476" t="str">
            <v>ROC</v>
          </cell>
          <cell r="U476">
            <v>69</v>
          </cell>
          <cell r="V476" t="str">
            <v>復興</v>
          </cell>
          <cell r="W476" t="str">
            <v>仁</v>
          </cell>
          <cell r="X476">
            <v>12353</v>
          </cell>
          <cell r="Y476">
            <v>72</v>
          </cell>
          <cell r="Z476" t="str">
            <v>復興</v>
          </cell>
          <cell r="AA476" t="str">
            <v>勇</v>
          </cell>
          <cell r="AB476">
            <v>2602</v>
          </cell>
          <cell r="AC476">
            <v>75</v>
          </cell>
          <cell r="AG476">
            <v>79</v>
          </cell>
          <cell r="AL476" t="str">
            <v>穆</v>
          </cell>
          <cell r="AU476" t="str">
            <v>仁</v>
          </cell>
          <cell r="AX476" t="str">
            <v>勇</v>
          </cell>
        </row>
        <row r="477">
          <cell r="D477" t="str">
            <v>蕭明絢</v>
          </cell>
          <cell r="I477" t="str">
            <v>smoon0115@yahoo.com.tw</v>
          </cell>
          <cell r="K477" t="str">
            <v>Y</v>
          </cell>
          <cell r="L477" t="str">
            <v>02-2578-1994</v>
          </cell>
          <cell r="M477" t="str">
            <v>02-2641-2134 x 261~3</v>
          </cell>
          <cell r="N477" t="str">
            <v>0918385704</v>
          </cell>
          <cell r="O477" t="str">
            <v>台北市光復南路46巷26-1號3樓</v>
          </cell>
          <cell r="P477" t="str">
            <v>台北市</v>
          </cell>
          <cell r="S477" t="str">
            <v>ROC</v>
          </cell>
          <cell r="U477">
            <v>69</v>
          </cell>
          <cell r="Y477">
            <v>72</v>
          </cell>
          <cell r="Z477" t="str">
            <v>復興</v>
          </cell>
          <cell r="AA477" t="str">
            <v>智</v>
          </cell>
          <cell r="AB477">
            <v>2425</v>
          </cell>
          <cell r="AC477">
            <v>75</v>
          </cell>
          <cell r="AD477" t="str">
            <v>北一女</v>
          </cell>
          <cell r="AE477" t="str">
            <v>禮</v>
          </cell>
          <cell r="AF477">
            <v>1812</v>
          </cell>
          <cell r="AG477">
            <v>79</v>
          </cell>
          <cell r="AH477" t="str">
            <v>政大</v>
          </cell>
          <cell r="AI477" t="str">
            <v>歷史</v>
          </cell>
          <cell r="AK477" t="str">
            <v>台北縣立秀峰高中教師</v>
          </cell>
          <cell r="AL477" t="str">
            <v>蕭</v>
          </cell>
          <cell r="AM477" t="str">
            <v>v</v>
          </cell>
          <cell r="AQ477">
            <v>1</v>
          </cell>
          <cell r="AV477" t="str">
            <v>智</v>
          </cell>
          <cell r="AW477" t="str">
            <v>智</v>
          </cell>
          <cell r="AX477" t="str">
            <v>智</v>
          </cell>
          <cell r="AY477" t="str">
            <v>Line</v>
          </cell>
        </row>
        <row r="478">
          <cell r="D478" t="str">
            <v>蕭金聰</v>
          </cell>
          <cell r="F478" t="str">
            <v>仁</v>
          </cell>
          <cell r="H478" t="str">
            <v>Anthony</v>
          </cell>
          <cell r="K478" t="str">
            <v>D</v>
          </cell>
          <cell r="N478" t="str">
            <v>0938338990</v>
          </cell>
          <cell r="P478" t="str">
            <v>台北市</v>
          </cell>
          <cell r="S478" t="str">
            <v>ROC</v>
          </cell>
          <cell r="T478" t="str">
            <v>anthony067@gmail.com</v>
          </cell>
          <cell r="U478">
            <v>69</v>
          </cell>
          <cell r="Y478">
            <v>72</v>
          </cell>
          <cell r="Z478" t="str">
            <v>復興</v>
          </cell>
          <cell r="AA478" t="str">
            <v>望</v>
          </cell>
          <cell r="AB478">
            <v>2205</v>
          </cell>
          <cell r="AC478">
            <v>75</v>
          </cell>
          <cell r="AD478" t="str">
            <v>成功</v>
          </cell>
          <cell r="AE478">
            <v>301</v>
          </cell>
          <cell r="AF478">
            <v>30128</v>
          </cell>
          <cell r="AG478">
            <v>79</v>
          </cell>
          <cell r="AK478" t="str">
            <v>2013年12月13日因肝癌不幸過逝</v>
          </cell>
          <cell r="AL478" t="str">
            <v>蕭</v>
          </cell>
          <cell r="AM478" t="str">
            <v>歿</v>
          </cell>
          <cell r="AX478" t="str">
            <v>望</v>
          </cell>
        </row>
        <row r="479">
          <cell r="D479" t="str">
            <v>蕭經世</v>
          </cell>
          <cell r="F479" t="str">
            <v>仁</v>
          </cell>
          <cell r="G479" t="str">
            <v>Hsiao</v>
          </cell>
          <cell r="H479" t="str">
            <v>Ching S.</v>
          </cell>
          <cell r="J479" t="str">
            <v>NO</v>
          </cell>
          <cell r="K479" t="str">
            <v>Y</v>
          </cell>
          <cell r="L479" t="str">
            <v>951-244-1808</v>
          </cell>
          <cell r="N479" t="str">
            <v>951-660-8815</v>
          </cell>
          <cell r="O479" t="str">
            <v>02-2506-2998</v>
          </cell>
          <cell r="Q479" t="str">
            <v>CA</v>
          </cell>
          <cell r="S479" t="str">
            <v>USA</v>
          </cell>
          <cell r="T479" t="str">
            <v>30655 Early Round Drive Canyon Lake, CA 92587</v>
          </cell>
          <cell r="U479">
            <v>69</v>
          </cell>
          <cell r="V479" t="str">
            <v>復興</v>
          </cell>
          <cell r="W479" t="str">
            <v>仁</v>
          </cell>
          <cell r="X479">
            <v>12324</v>
          </cell>
          <cell r="Y479">
            <v>72</v>
          </cell>
          <cell r="Z479" t="str">
            <v>介壽</v>
          </cell>
          <cell r="AC479">
            <v>75</v>
          </cell>
          <cell r="AG479">
            <v>79</v>
          </cell>
          <cell r="AL479" t="str">
            <v>蕭</v>
          </cell>
          <cell r="AN479" t="str">
            <v>南加</v>
          </cell>
          <cell r="AP479" t="str">
            <v>R</v>
          </cell>
          <cell r="AU479" t="str">
            <v>仁</v>
          </cell>
        </row>
        <row r="480">
          <cell r="D480" t="str">
            <v>蕭黛麗</v>
          </cell>
          <cell r="I480" t="str">
            <v>uspsfmoo@comcast.net</v>
          </cell>
          <cell r="K480" t="str">
            <v>Y</v>
          </cell>
          <cell r="L480" t="str">
            <v>510-785-2614</v>
          </cell>
          <cell r="P480" t="str">
            <v>Hayward</v>
          </cell>
          <cell r="Q480" t="str">
            <v>CA</v>
          </cell>
          <cell r="S480" t="str">
            <v>USA</v>
          </cell>
          <cell r="U480">
            <v>69</v>
          </cell>
          <cell r="V480" t="str">
            <v>復興</v>
          </cell>
          <cell r="W480" t="str">
            <v>忠</v>
          </cell>
          <cell r="X480">
            <v>12148</v>
          </cell>
          <cell r="Y480">
            <v>72</v>
          </cell>
          <cell r="AC480">
            <v>75</v>
          </cell>
          <cell r="AG480">
            <v>79</v>
          </cell>
          <cell r="AL480" t="str">
            <v>蕭</v>
          </cell>
          <cell r="AN480" t="str">
            <v>北加</v>
          </cell>
          <cell r="AS480" t="str">
            <v>愛</v>
          </cell>
          <cell r="AT480" t="str">
            <v>愛</v>
          </cell>
          <cell r="AU480" t="str">
            <v>忠</v>
          </cell>
        </row>
        <row r="481">
          <cell r="D481" t="str">
            <v>賴仲偉</v>
          </cell>
          <cell r="G481" t="str">
            <v>Lai</v>
          </cell>
          <cell r="H481" t="str">
            <v>Frank </v>
          </cell>
          <cell r="I481" t="str">
            <v>flai88@hotmail.com</v>
          </cell>
          <cell r="K481" t="str">
            <v>Y</v>
          </cell>
          <cell r="L481" t="str">
            <v>603-882-8597</v>
          </cell>
          <cell r="M481" t="str">
            <v>603-882-8597</v>
          </cell>
          <cell r="P481" t="str">
            <v>Nashua</v>
          </cell>
          <cell r="Q481" t="str">
            <v>NH</v>
          </cell>
          <cell r="R481" t="str">
            <v>03064</v>
          </cell>
          <cell r="S481" t="str">
            <v>USA</v>
          </cell>
          <cell r="T481" t="str">
            <v>fclai@comcast.net(x)</v>
          </cell>
          <cell r="U481">
            <v>69</v>
          </cell>
          <cell r="Y481">
            <v>72</v>
          </cell>
          <cell r="Z481" t="str">
            <v>復興</v>
          </cell>
          <cell r="AA481" t="str">
            <v>信</v>
          </cell>
          <cell r="AB481">
            <v>2103</v>
          </cell>
          <cell r="AC481">
            <v>75</v>
          </cell>
          <cell r="AD481" t="str">
            <v>建中</v>
          </cell>
          <cell r="AE481">
            <v>17</v>
          </cell>
          <cell r="AF481">
            <v>1731</v>
          </cell>
          <cell r="AG481">
            <v>79</v>
          </cell>
          <cell r="AH481" t="str">
            <v>台大</v>
          </cell>
          <cell r="AI481" t="str">
            <v>電機</v>
          </cell>
          <cell r="AJ481">
            <v>645355</v>
          </cell>
          <cell r="AK481" t="str">
            <v>黃玉華(71/74復興)</v>
          </cell>
          <cell r="AL481" t="str">
            <v>賴</v>
          </cell>
          <cell r="AO481" t="str">
            <v>R2</v>
          </cell>
          <cell r="AV481" t="str">
            <v>勇</v>
          </cell>
          <cell r="AW481" t="str">
            <v>信</v>
          </cell>
          <cell r="AX481" t="str">
            <v>信</v>
          </cell>
          <cell r="AY481" t="str">
            <v>Line</v>
          </cell>
        </row>
        <row r="482">
          <cell r="D482" t="str">
            <v>賴美惠</v>
          </cell>
          <cell r="G482" t="str">
            <v>Lai</v>
          </cell>
          <cell r="H482" t="str">
            <v>Vikki</v>
          </cell>
          <cell r="I482" t="str">
            <v>vikkilai@yahoo.com</v>
          </cell>
          <cell r="K482" t="str">
            <v>Y</v>
          </cell>
          <cell r="L482" t="str">
            <v>714-998-4746; 714-998-4745</v>
          </cell>
          <cell r="P482" t="str">
            <v>Orange</v>
          </cell>
          <cell r="Q482" t="str">
            <v>CA</v>
          </cell>
          <cell r="S482" t="str">
            <v>USA</v>
          </cell>
          <cell r="T482" t="str">
            <v>02-2711-3912; vikki.lai@unisys.com(x)</v>
          </cell>
          <cell r="U482">
            <v>69</v>
          </cell>
          <cell r="Y482">
            <v>72</v>
          </cell>
          <cell r="Z482" t="str">
            <v>復興</v>
          </cell>
          <cell r="AA482" t="str">
            <v>智</v>
          </cell>
          <cell r="AB482">
            <v>2407</v>
          </cell>
          <cell r="AC482">
            <v>75</v>
          </cell>
          <cell r="AD482" t="str">
            <v>北一女</v>
          </cell>
          <cell r="AE482" t="str">
            <v>仁</v>
          </cell>
          <cell r="AF482">
            <v>303</v>
          </cell>
          <cell r="AG482">
            <v>79</v>
          </cell>
          <cell r="AH482" t="str">
            <v>台大</v>
          </cell>
          <cell r="AI482" t="str">
            <v>經濟</v>
          </cell>
          <cell r="AJ482">
            <v>643640</v>
          </cell>
          <cell r="AK482" t="str">
            <v>劉奇明(79社會)</v>
          </cell>
          <cell r="AL482" t="str">
            <v>賴</v>
          </cell>
          <cell r="AN482" t="str">
            <v>南加</v>
          </cell>
          <cell r="AP482" t="str">
            <v>M</v>
          </cell>
          <cell r="AV482" t="str">
            <v>智</v>
          </cell>
          <cell r="AW482" t="str">
            <v>智</v>
          </cell>
          <cell r="AX482" t="str">
            <v>智</v>
          </cell>
        </row>
        <row r="483">
          <cell r="D483" t="str">
            <v>賴聖勳</v>
          </cell>
          <cell r="F483" t="str">
            <v>仁</v>
          </cell>
          <cell r="G483" t="str">
            <v>Lai</v>
          </cell>
          <cell r="H483" t="str">
            <v>David </v>
          </cell>
          <cell r="I483" t="str">
            <v>davidslai@gmail.com</v>
          </cell>
          <cell r="K483" t="str">
            <v>Y</v>
          </cell>
          <cell r="M483" t="str">
            <v>02-2577-5761</v>
          </cell>
          <cell r="N483" t="str">
            <v>0923718868; 0932092340(x)</v>
          </cell>
          <cell r="P483" t="str">
            <v>台北市</v>
          </cell>
          <cell r="S483" t="str">
            <v>ROC</v>
          </cell>
          <cell r="T483" t="str">
            <v>david@sctwn.com; david@sunchemical.com.tw</v>
          </cell>
          <cell r="U483">
            <v>69</v>
          </cell>
          <cell r="Y483">
            <v>72</v>
          </cell>
          <cell r="Z483" t="str">
            <v>復興</v>
          </cell>
          <cell r="AA483" t="str">
            <v>信</v>
          </cell>
          <cell r="AB483">
            <v>2109</v>
          </cell>
          <cell r="AC483">
            <v>75</v>
          </cell>
          <cell r="AD483" t="str">
            <v>建中</v>
          </cell>
          <cell r="AE483">
            <v>16</v>
          </cell>
          <cell r="AF483">
            <v>1657</v>
          </cell>
          <cell r="AG483">
            <v>79</v>
          </cell>
          <cell r="AL483" t="str">
            <v>賴</v>
          </cell>
          <cell r="AO483" t="str">
            <v>R</v>
          </cell>
          <cell r="AV483" t="str">
            <v>仁</v>
          </cell>
          <cell r="AX483" t="str">
            <v>信</v>
          </cell>
          <cell r="AY483" t="str">
            <v>Line</v>
          </cell>
        </row>
        <row r="484">
          <cell r="D484" t="str">
            <v>錢介中</v>
          </cell>
          <cell r="G484" t="str">
            <v>Chyan</v>
          </cell>
          <cell r="I484" t="str">
            <v>jjchyan@nec.com.tw</v>
          </cell>
          <cell r="K484" t="str">
            <v>Y</v>
          </cell>
          <cell r="L484" t="str">
            <v>02-2643-7395</v>
          </cell>
          <cell r="N484" t="str">
            <v>0968277433; 0955969809</v>
          </cell>
          <cell r="P484" t="str">
            <v>台北市</v>
          </cell>
          <cell r="S484" t="str">
            <v>ROC</v>
          </cell>
          <cell r="U484">
            <v>69</v>
          </cell>
          <cell r="V484" t="str">
            <v>復興</v>
          </cell>
          <cell r="W484" t="str">
            <v>愛</v>
          </cell>
          <cell r="X484">
            <v>12413</v>
          </cell>
          <cell r="Y484">
            <v>72</v>
          </cell>
          <cell r="Z484" t="str">
            <v>復興</v>
          </cell>
          <cell r="AA484" t="str">
            <v>勇</v>
          </cell>
          <cell r="AB484">
            <v>2615</v>
          </cell>
          <cell r="AC484">
            <v>75</v>
          </cell>
          <cell r="AD484" t="str">
            <v>附中</v>
          </cell>
          <cell r="AE484">
            <v>297</v>
          </cell>
          <cell r="AF484">
            <v>29711</v>
          </cell>
          <cell r="AG484">
            <v>79</v>
          </cell>
          <cell r="AH484" t="str">
            <v>逢甲</v>
          </cell>
          <cell r="AI484" t="str">
            <v>應化</v>
          </cell>
          <cell r="AK484" t="str">
            <v>NEC</v>
          </cell>
          <cell r="AL484" t="str">
            <v>錢</v>
          </cell>
          <cell r="AS484" t="str">
            <v>孝</v>
          </cell>
          <cell r="AT484" t="str">
            <v>孝</v>
          </cell>
          <cell r="AU484" t="str">
            <v>愛</v>
          </cell>
          <cell r="AX484" t="str">
            <v>勇</v>
          </cell>
        </row>
        <row r="485">
          <cell r="D485" t="str">
            <v>錢利民</v>
          </cell>
          <cell r="J485" t="str">
            <v>NO</v>
          </cell>
          <cell r="K485" t="str">
            <v>Y</v>
          </cell>
          <cell r="O485" t="str">
            <v>http://news.sina.com/us/chinapress/104-103-102-102/2008-02-27/03092697437.html</v>
          </cell>
          <cell r="P485" t="str">
            <v>捲款潛逃上海</v>
          </cell>
          <cell r="U485">
            <v>69</v>
          </cell>
          <cell r="V485" t="str">
            <v>復興</v>
          </cell>
          <cell r="W485" t="str">
            <v>忠</v>
          </cell>
          <cell r="X485">
            <v>12113</v>
          </cell>
          <cell r="Y485">
            <v>72</v>
          </cell>
          <cell r="AC485">
            <v>75</v>
          </cell>
          <cell r="AG485">
            <v>79</v>
          </cell>
          <cell r="AL485" t="str">
            <v>錢</v>
          </cell>
          <cell r="AS485" t="str">
            <v>愛</v>
          </cell>
          <cell r="AT485" t="str">
            <v>愛</v>
          </cell>
          <cell r="AU485" t="str">
            <v>忠</v>
          </cell>
        </row>
        <row r="486">
          <cell r="D486" t="str">
            <v>錢俊毅</v>
          </cell>
          <cell r="G486" t="str">
            <v>Chien</v>
          </cell>
          <cell r="H486" t="str">
            <v>Roger</v>
          </cell>
          <cell r="I486" t="str">
            <v>chienliaoroger@gmail.com</v>
          </cell>
          <cell r="K486" t="str">
            <v>Y</v>
          </cell>
          <cell r="M486" t="str">
            <v>02-2391-8800</v>
          </cell>
          <cell r="N486" t="str">
            <v>0933863112</v>
          </cell>
          <cell r="P486" t="str">
            <v>台北市</v>
          </cell>
          <cell r="S486" t="str">
            <v>ROC</v>
          </cell>
          <cell r="U486">
            <v>69</v>
          </cell>
          <cell r="V486" t="str">
            <v>復興</v>
          </cell>
          <cell r="W486" t="str">
            <v>義</v>
          </cell>
          <cell r="X486">
            <v>12608</v>
          </cell>
          <cell r="Y486">
            <v>72</v>
          </cell>
          <cell r="Z486" t="str">
            <v>及人</v>
          </cell>
          <cell r="AA486" t="str">
            <v>愛</v>
          </cell>
          <cell r="AB486">
            <v>2440</v>
          </cell>
          <cell r="AC486">
            <v>75</v>
          </cell>
          <cell r="AG486">
            <v>79</v>
          </cell>
          <cell r="AK486" t="str">
            <v>宏燁資訊公司經理</v>
          </cell>
          <cell r="AL486" t="str">
            <v>錢</v>
          </cell>
          <cell r="AU486" t="str">
            <v>義</v>
          </cell>
        </row>
        <row r="487">
          <cell r="D487" t="str">
            <v>閻立信</v>
          </cell>
          <cell r="G487" t="str">
            <v>Yen</v>
          </cell>
          <cell r="H487" t="str">
            <v>Lishing</v>
          </cell>
          <cell r="I487" t="str">
            <v>lishing_yen@sbcglobal.net</v>
          </cell>
          <cell r="K487" t="str">
            <v>Y</v>
          </cell>
          <cell r="L487" t="str">
            <v>972-783-9367</v>
          </cell>
          <cell r="N487" t="str">
            <v>214-728-5821</v>
          </cell>
          <cell r="O487" t="str">
            <v>2306 Bluebonnet Drive</v>
          </cell>
          <cell r="P487" t="str">
            <v>Richardson</v>
          </cell>
          <cell r="Q487" t="str">
            <v>TX</v>
          </cell>
          <cell r="R487" t="str">
            <v>75082-2345</v>
          </cell>
          <cell r="S487" t="str">
            <v>USA</v>
          </cell>
          <cell r="U487">
            <v>69</v>
          </cell>
          <cell r="V487" t="str">
            <v>女師附小</v>
          </cell>
          <cell r="W487" t="str">
            <v>義</v>
          </cell>
          <cell r="X487">
            <v>270224</v>
          </cell>
          <cell r="Y487">
            <v>72</v>
          </cell>
          <cell r="Z487" t="str">
            <v>復興</v>
          </cell>
          <cell r="AA487" t="str">
            <v>仁</v>
          </cell>
          <cell r="AB487">
            <v>2515</v>
          </cell>
          <cell r="AC487">
            <v>75</v>
          </cell>
          <cell r="AD487" t="str">
            <v>附中</v>
          </cell>
          <cell r="AE487">
            <v>297</v>
          </cell>
          <cell r="AF487">
            <v>29734</v>
          </cell>
          <cell r="AG487">
            <v>79</v>
          </cell>
          <cell r="AH487" t="str">
            <v>文化</v>
          </cell>
          <cell r="AI487" t="str">
            <v>NA</v>
          </cell>
          <cell r="AL487" t="str">
            <v>閻</v>
          </cell>
          <cell r="AX487" t="str">
            <v>仁</v>
          </cell>
        </row>
        <row r="488">
          <cell r="D488" t="str">
            <v>鮑　敦</v>
          </cell>
          <cell r="G488" t="str">
            <v>Bao</v>
          </cell>
          <cell r="H488" t="str">
            <v>Mark </v>
          </cell>
          <cell r="I488" t="str">
            <v>energysa66@gmail.com</v>
          </cell>
          <cell r="K488" t="str">
            <v>Y</v>
          </cell>
          <cell r="L488" t="str">
            <v>703-944-5147</v>
          </cell>
          <cell r="N488" t="str">
            <v>0930638787</v>
          </cell>
          <cell r="O488" t="str">
            <v>3800 Fairfax Dr. #1606</v>
          </cell>
          <cell r="P488" t="str">
            <v>Arlington</v>
          </cell>
          <cell r="Q488" t="str">
            <v>VA</v>
          </cell>
          <cell r="R488">
            <v>22203</v>
          </cell>
          <cell r="S488" t="str">
            <v>USA</v>
          </cell>
          <cell r="T488" t="str">
            <v>02-2768-6378,02-2761-5330; mba8689@hotmail.com(x); eexec20@yahoo.com</v>
          </cell>
          <cell r="U488">
            <v>69</v>
          </cell>
          <cell r="V488" t="str">
            <v>復興</v>
          </cell>
          <cell r="W488" t="str">
            <v>義</v>
          </cell>
          <cell r="X488">
            <v>12602</v>
          </cell>
          <cell r="Y488">
            <v>72</v>
          </cell>
          <cell r="Z488" t="str">
            <v>復興</v>
          </cell>
          <cell r="AA488" t="str">
            <v>信</v>
          </cell>
          <cell r="AB488">
            <v>2135</v>
          </cell>
          <cell r="AC488">
            <v>75</v>
          </cell>
          <cell r="AD488" t="str">
            <v>建中</v>
          </cell>
          <cell r="AE488">
            <v>11</v>
          </cell>
          <cell r="AF488">
            <v>1126</v>
          </cell>
          <cell r="AG488">
            <v>79</v>
          </cell>
          <cell r="AK488" t="str">
            <v>台北市光復北路165巷11號4樓</v>
          </cell>
          <cell r="AL488" t="str">
            <v>鮑</v>
          </cell>
          <cell r="AS488" t="str">
            <v>忠</v>
          </cell>
          <cell r="AT488" t="str">
            <v>忠</v>
          </cell>
          <cell r="AU488" t="str">
            <v>義</v>
          </cell>
          <cell r="AV488" t="str">
            <v>望</v>
          </cell>
          <cell r="AW488" t="str">
            <v>信</v>
          </cell>
          <cell r="AX488" t="str">
            <v>信</v>
          </cell>
        </row>
        <row r="489">
          <cell r="D489" t="str">
            <v>龍立華</v>
          </cell>
          <cell r="I489" t="str">
            <v>lihwal@yahoo.com</v>
          </cell>
          <cell r="K489" t="str">
            <v>Y</v>
          </cell>
          <cell r="L489" t="str">
            <v>650-856-8620</v>
          </cell>
          <cell r="M489" t="str">
            <v>415-501-2354</v>
          </cell>
          <cell r="N489" t="str">
            <v>650-793-1240</v>
          </cell>
          <cell r="O489" t="str">
            <v>14100 Amherst Ct.</v>
          </cell>
          <cell r="P489" t="str">
            <v>Los Altos Hill</v>
          </cell>
          <cell r="Q489" t="str">
            <v>CA</v>
          </cell>
          <cell r="R489">
            <v>94022</v>
          </cell>
          <cell r="S489" t="str">
            <v>USA</v>
          </cell>
          <cell r="U489">
            <v>69</v>
          </cell>
          <cell r="V489" t="str">
            <v>復興</v>
          </cell>
          <cell r="W489" t="str">
            <v>愛</v>
          </cell>
          <cell r="X489">
            <v>12440</v>
          </cell>
          <cell r="Y489">
            <v>72</v>
          </cell>
          <cell r="Z489" t="str">
            <v>復興</v>
          </cell>
          <cell r="AA489" t="str">
            <v>智</v>
          </cell>
          <cell r="AB489">
            <v>2431</v>
          </cell>
          <cell r="AC489">
            <v>75</v>
          </cell>
          <cell r="AD489" t="str">
            <v>北一女</v>
          </cell>
          <cell r="AE489" t="str">
            <v>書</v>
          </cell>
          <cell r="AF489">
            <v>2235</v>
          </cell>
          <cell r="AG489">
            <v>79</v>
          </cell>
          <cell r="AH489" t="str">
            <v>東吳</v>
          </cell>
          <cell r="AI489" t="str">
            <v>電計</v>
          </cell>
          <cell r="AL489" t="str">
            <v>龍</v>
          </cell>
          <cell r="AM489" t="str">
            <v>v</v>
          </cell>
          <cell r="AN489" t="str">
            <v>北加</v>
          </cell>
          <cell r="AP489" t="str">
            <v>M</v>
          </cell>
          <cell r="AQ489">
            <v>1</v>
          </cell>
          <cell r="AU489" t="str">
            <v>愛</v>
          </cell>
          <cell r="AV489" t="str">
            <v>智</v>
          </cell>
          <cell r="AW489" t="str">
            <v>智</v>
          </cell>
          <cell r="AX489" t="str">
            <v>智</v>
          </cell>
        </row>
        <row r="490">
          <cell r="D490" t="str">
            <v>璩榮昱</v>
          </cell>
          <cell r="I490" t="str">
            <v>annechang1234@yahoo.com</v>
          </cell>
          <cell r="K490" t="str">
            <v>Y</v>
          </cell>
          <cell r="L490" t="str">
            <v>858-689-4810</v>
          </cell>
          <cell r="N490" t="str">
            <v>858-731-6539</v>
          </cell>
          <cell r="P490" t="str">
            <v>San Diego</v>
          </cell>
          <cell r="Q490" t="str">
            <v>CA</v>
          </cell>
          <cell r="S490" t="str">
            <v>USA</v>
          </cell>
          <cell r="T490" t="str">
            <v>ajchang@ucsd.edu</v>
          </cell>
          <cell r="U490">
            <v>69</v>
          </cell>
          <cell r="V490" t="str">
            <v>復興</v>
          </cell>
          <cell r="W490" t="str">
            <v>仁</v>
          </cell>
          <cell r="X490">
            <v>12344</v>
          </cell>
          <cell r="Y490">
            <v>72</v>
          </cell>
          <cell r="Z490" t="str">
            <v>復興</v>
          </cell>
          <cell r="AA490" t="str">
            <v>智</v>
          </cell>
          <cell r="AB490">
            <v>2418</v>
          </cell>
          <cell r="AC490">
            <v>75</v>
          </cell>
          <cell r="AD490" t="str">
            <v>北一女</v>
          </cell>
          <cell r="AE490" t="str">
            <v>儉</v>
          </cell>
          <cell r="AF490">
            <v>1634</v>
          </cell>
          <cell r="AG490">
            <v>79</v>
          </cell>
          <cell r="AH490" t="str">
            <v>輔大</v>
          </cell>
          <cell r="AI490" t="str">
            <v>生物</v>
          </cell>
          <cell r="AL490" t="str">
            <v>璩</v>
          </cell>
          <cell r="AN490" t="str">
            <v>南加</v>
          </cell>
          <cell r="AP490" t="str">
            <v>R</v>
          </cell>
          <cell r="AS490" t="str">
            <v>愛？</v>
          </cell>
          <cell r="AT490" t="str">
            <v>愛</v>
          </cell>
          <cell r="AU490" t="str">
            <v>仁</v>
          </cell>
          <cell r="AV490" t="str">
            <v>智</v>
          </cell>
          <cell r="AW490" t="str">
            <v>智</v>
          </cell>
          <cell r="AX490" t="str">
            <v>智</v>
          </cell>
        </row>
        <row r="491">
          <cell r="D491" t="str">
            <v>薛慧津</v>
          </cell>
          <cell r="J491" t="str">
            <v>NO</v>
          </cell>
          <cell r="K491" t="str">
            <v>Y</v>
          </cell>
          <cell r="L491" t="str">
            <v>04-722-9229; 02-2363-9841</v>
          </cell>
          <cell r="P491" t="str">
            <v>彰化</v>
          </cell>
          <cell r="S491" t="str">
            <v>ROC</v>
          </cell>
          <cell r="T491" t="str">
            <v>02-2541-5670</v>
          </cell>
          <cell r="U491">
            <v>69</v>
          </cell>
          <cell r="Y491">
            <v>72</v>
          </cell>
          <cell r="Z491" t="str">
            <v>復興</v>
          </cell>
          <cell r="AA491" t="str">
            <v>愛</v>
          </cell>
          <cell r="AB491">
            <v>2343</v>
          </cell>
          <cell r="AC491">
            <v>75</v>
          </cell>
          <cell r="AD491" t="str">
            <v>北一女</v>
          </cell>
          <cell r="AE491" t="str">
            <v>禮</v>
          </cell>
          <cell r="AF491">
            <v>1813</v>
          </cell>
          <cell r="AG491">
            <v>79</v>
          </cell>
          <cell r="AH491" t="str">
            <v>淡江</v>
          </cell>
          <cell r="AI491" t="str">
            <v>教育</v>
          </cell>
          <cell r="AL491" t="str">
            <v>薛</v>
          </cell>
          <cell r="AV491" t="str">
            <v>愛</v>
          </cell>
          <cell r="AW491" t="str">
            <v>愛</v>
          </cell>
          <cell r="AX491" t="str">
            <v>愛</v>
          </cell>
        </row>
        <row r="492">
          <cell r="D492" t="str">
            <v>謝伶彥</v>
          </cell>
          <cell r="I492" t="str">
            <v>komyjy@yahoo.com.tw</v>
          </cell>
          <cell r="K492" t="str">
            <v>Y</v>
          </cell>
          <cell r="L492" t="str">
            <v>02-2873-4752</v>
          </cell>
          <cell r="M492" t="str">
            <v>02-2872-8835</v>
          </cell>
          <cell r="N492" t="str">
            <v>0912582341; 0968565511</v>
          </cell>
          <cell r="O492" t="str">
            <v>台北市天母西路101巷15號1樓</v>
          </cell>
          <cell r="P492" t="str">
            <v>台北市</v>
          </cell>
          <cell r="S492" t="str">
            <v>ROC</v>
          </cell>
          <cell r="U492">
            <v>69</v>
          </cell>
          <cell r="Y492">
            <v>72</v>
          </cell>
          <cell r="Z492" t="str">
            <v>復興</v>
          </cell>
          <cell r="AA492" t="str">
            <v>智</v>
          </cell>
          <cell r="AB492">
            <v>2429</v>
          </cell>
          <cell r="AC492">
            <v>75</v>
          </cell>
          <cell r="AD492" t="str">
            <v>北一女</v>
          </cell>
          <cell r="AE492" t="str">
            <v>恭</v>
          </cell>
          <cell r="AF492">
            <v>1512</v>
          </cell>
          <cell r="AG492">
            <v>79</v>
          </cell>
          <cell r="AH492" t="str">
            <v>北醫</v>
          </cell>
          <cell r="AI492" t="str">
            <v>藥學</v>
          </cell>
          <cell r="AK492" t="str">
            <v>柯敏毓(72北醫醫學，第8屆)</v>
          </cell>
          <cell r="AL492" t="str">
            <v>謝</v>
          </cell>
          <cell r="AM492" t="str">
            <v>v</v>
          </cell>
          <cell r="AO492" t="str">
            <v>R</v>
          </cell>
          <cell r="AQ492">
            <v>1</v>
          </cell>
          <cell r="AV492" t="str">
            <v>智</v>
          </cell>
          <cell r="AW492" t="str">
            <v>智</v>
          </cell>
          <cell r="AX492" t="str">
            <v>智</v>
          </cell>
          <cell r="AY492" t="str">
            <v>Line</v>
          </cell>
        </row>
        <row r="493">
          <cell r="D493" t="str">
            <v>謝宏彥</v>
          </cell>
          <cell r="G493" t="str">
            <v>Hsieh</v>
          </cell>
          <cell r="I493" t="str">
            <v>achsieh@seed.net.tw</v>
          </cell>
          <cell r="K493" t="str">
            <v>Y</v>
          </cell>
          <cell r="L493" t="str">
            <v>02-2362-2452</v>
          </cell>
          <cell r="M493" t="str">
            <v>02-2362-6889</v>
          </cell>
          <cell r="P493" t="str">
            <v>台北市</v>
          </cell>
          <cell r="S493" t="str">
            <v>ROC </v>
          </cell>
          <cell r="U493">
            <v>68</v>
          </cell>
          <cell r="V493" t="str">
            <v>新民</v>
          </cell>
          <cell r="Y493">
            <v>72</v>
          </cell>
          <cell r="Z493" t="str">
            <v>復興</v>
          </cell>
          <cell r="AA493" t="str">
            <v>仁</v>
          </cell>
          <cell r="AB493">
            <v>2521</v>
          </cell>
          <cell r="AC493">
            <v>75</v>
          </cell>
          <cell r="AD493" t="str">
            <v>再興</v>
          </cell>
          <cell r="AG493">
            <v>79</v>
          </cell>
          <cell r="AL493" t="str">
            <v>謝</v>
          </cell>
          <cell r="AX493" t="str">
            <v>仁</v>
          </cell>
        </row>
        <row r="494">
          <cell r="D494" t="str">
            <v>謝良璧</v>
          </cell>
          <cell r="I494" t="str">
            <v>liangbih106@gmail.com</v>
          </cell>
          <cell r="K494" t="str">
            <v>Y</v>
          </cell>
          <cell r="T494" t="str">
            <v>liangbih106@hotmail.com(x)</v>
          </cell>
          <cell r="U494">
            <v>69</v>
          </cell>
          <cell r="V494" t="str">
            <v>復興</v>
          </cell>
          <cell r="W494" t="str">
            <v>義</v>
          </cell>
          <cell r="X494">
            <v>12648</v>
          </cell>
          <cell r="Y494">
            <v>72</v>
          </cell>
          <cell r="AC494">
            <v>75</v>
          </cell>
          <cell r="AE494">
            <v>0</v>
          </cell>
          <cell r="AG494">
            <v>79</v>
          </cell>
          <cell r="AL494" t="str">
            <v>謝</v>
          </cell>
          <cell r="AU494" t="str">
            <v>義</v>
          </cell>
          <cell r="AY494" t="str">
            <v>Line</v>
          </cell>
        </row>
        <row r="495">
          <cell r="D495" t="str">
            <v>謝婉娉</v>
          </cell>
          <cell r="G495" t="str">
            <v>Tang</v>
          </cell>
          <cell r="H495" t="str">
            <v>Grace</v>
          </cell>
          <cell r="I495" t="str">
            <v>gracetang23@gmail.com</v>
          </cell>
          <cell r="K495" t="str">
            <v>Y</v>
          </cell>
          <cell r="L495" t="str">
            <v>858-240-6183</v>
          </cell>
          <cell r="Q495" t="str">
            <v>CA</v>
          </cell>
          <cell r="S495" t="str">
            <v>USA</v>
          </cell>
          <cell r="U495">
            <v>69</v>
          </cell>
          <cell r="V495" t="str">
            <v>復興</v>
          </cell>
          <cell r="W495" t="str">
            <v>孝</v>
          </cell>
          <cell r="X495">
            <v>12239</v>
          </cell>
          <cell r="Y495">
            <v>72</v>
          </cell>
          <cell r="AC495">
            <v>75</v>
          </cell>
          <cell r="AG495">
            <v>79</v>
          </cell>
          <cell r="AL495" t="str">
            <v>謝</v>
          </cell>
          <cell r="AS495" t="str">
            <v>仁</v>
          </cell>
          <cell r="AT495" t="str">
            <v>仁</v>
          </cell>
          <cell r="AU495" t="str">
            <v>孝</v>
          </cell>
        </row>
        <row r="496">
          <cell r="D496" t="str">
            <v>謝雪卿</v>
          </cell>
          <cell r="I496" t="str">
            <v>doma4108@gmail.com</v>
          </cell>
          <cell r="K496" t="str">
            <v>Y</v>
          </cell>
          <cell r="L496" t="str">
            <v>02-2556-8062</v>
          </cell>
          <cell r="N496" t="str">
            <v>0939825668</v>
          </cell>
          <cell r="O496" t="str">
            <v>台北市延平北路二段55號</v>
          </cell>
          <cell r="P496" t="str">
            <v>台北市</v>
          </cell>
          <cell r="S496" t="str">
            <v>ROC</v>
          </cell>
          <cell r="T496" t="str">
            <v>doma4108@yahoo.com.tw</v>
          </cell>
          <cell r="U496">
            <v>69</v>
          </cell>
          <cell r="V496" t="str">
            <v>蓬萊</v>
          </cell>
          <cell r="Y496">
            <v>72</v>
          </cell>
          <cell r="Z496" t="str">
            <v>復興</v>
          </cell>
          <cell r="AA496" t="str">
            <v>愛</v>
          </cell>
          <cell r="AB496">
            <v>2347</v>
          </cell>
          <cell r="AC496">
            <v>75</v>
          </cell>
          <cell r="AD496" t="str">
            <v>景美</v>
          </cell>
          <cell r="AE496" t="str">
            <v>恭</v>
          </cell>
          <cell r="AF496">
            <v>1130</v>
          </cell>
          <cell r="AG496">
            <v>79</v>
          </cell>
          <cell r="AH496" t="str">
            <v>銘傳</v>
          </cell>
          <cell r="AK496" t="str">
            <v>林志宗;2013年1月13日升格當婆婆，獨生子和媳婦是北醫藥學同班同學</v>
          </cell>
          <cell r="AL496" t="str">
            <v>謝</v>
          </cell>
          <cell r="AV496" t="str">
            <v>愛</v>
          </cell>
          <cell r="AW496" t="str">
            <v>愛</v>
          </cell>
          <cell r="AX496" t="str">
            <v>愛</v>
          </cell>
          <cell r="AY496" t="str">
            <v>Line</v>
          </cell>
        </row>
        <row r="497">
          <cell r="D497" t="str">
            <v>謝瑞齡</v>
          </cell>
          <cell r="G497" t="str">
            <v>Hsu</v>
          </cell>
          <cell r="I497" t="str">
            <v>reahsu@yahoo.ca</v>
          </cell>
          <cell r="K497" t="str">
            <v>Y</v>
          </cell>
          <cell r="M497" t="str">
            <v>02-2428-5858</v>
          </cell>
          <cell r="N497" t="str">
            <v>0921928938</v>
          </cell>
          <cell r="P497" t="str">
            <v>基隆市</v>
          </cell>
          <cell r="S497" t="str">
            <v>ROC</v>
          </cell>
          <cell r="U497">
            <v>69</v>
          </cell>
          <cell r="Y497">
            <v>72</v>
          </cell>
          <cell r="Z497" t="str">
            <v>復興</v>
          </cell>
          <cell r="AA497" t="str">
            <v>愛</v>
          </cell>
          <cell r="AB497">
            <v>2301</v>
          </cell>
          <cell r="AC497">
            <v>75</v>
          </cell>
          <cell r="AD497" t="str">
            <v>藥專</v>
          </cell>
          <cell r="AE497" t="str">
            <v>NA</v>
          </cell>
          <cell r="AG497">
            <v>79</v>
          </cell>
          <cell r="AL497" t="str">
            <v>謝</v>
          </cell>
          <cell r="AV497" t="str">
            <v>愛</v>
          </cell>
          <cell r="AW497" t="str">
            <v>愛</v>
          </cell>
          <cell r="AX497" t="str">
            <v>愛</v>
          </cell>
        </row>
        <row r="498">
          <cell r="D498" t="str">
            <v>謝蓓虹</v>
          </cell>
          <cell r="L498" t="str">
            <v>No google</v>
          </cell>
          <cell r="U498">
            <v>69</v>
          </cell>
          <cell r="V498" t="str">
            <v>復興</v>
          </cell>
          <cell r="W498" t="str">
            <v>義</v>
          </cell>
          <cell r="X498">
            <v>12645</v>
          </cell>
          <cell r="Y498">
            <v>72</v>
          </cell>
          <cell r="AC498">
            <v>75</v>
          </cell>
          <cell r="AG498">
            <v>79</v>
          </cell>
          <cell r="AL498" t="str">
            <v>謝</v>
          </cell>
          <cell r="AU498" t="str">
            <v>義</v>
          </cell>
        </row>
        <row r="499">
          <cell r="D499" t="str">
            <v>叢莉雲</v>
          </cell>
          <cell r="U499">
            <v>69</v>
          </cell>
          <cell r="V499" t="str">
            <v>復興</v>
          </cell>
          <cell r="W499" t="str">
            <v>忠</v>
          </cell>
          <cell r="X499">
            <v>12140</v>
          </cell>
          <cell r="Y499">
            <v>72</v>
          </cell>
          <cell r="Z499" t="str">
            <v>衛理</v>
          </cell>
          <cell r="AA499" t="str">
            <v>望</v>
          </cell>
          <cell r="AB499">
            <v>9220</v>
          </cell>
          <cell r="AC499">
            <v>75</v>
          </cell>
          <cell r="AG499">
            <v>79</v>
          </cell>
          <cell r="AL499" t="str">
            <v>叢</v>
          </cell>
          <cell r="AS499" t="str">
            <v>忠</v>
          </cell>
          <cell r="AT499" t="str">
            <v>忠</v>
          </cell>
          <cell r="AU499" t="str">
            <v>忠</v>
          </cell>
        </row>
        <row r="500">
          <cell r="D500" t="str">
            <v>簡　瓊</v>
          </cell>
          <cell r="G500" t="str">
            <v>Chien</v>
          </cell>
          <cell r="H500" t="str">
            <v>Joan</v>
          </cell>
          <cell r="I500" t="str">
            <v>chienjoan@hotmail.com  </v>
          </cell>
          <cell r="K500" t="str">
            <v>Y</v>
          </cell>
          <cell r="L500" t="str">
            <v>408-892-1272</v>
          </cell>
          <cell r="P500" t="str">
            <v>Sunnyvale</v>
          </cell>
          <cell r="Q500" t="str">
            <v>CA</v>
          </cell>
          <cell r="S500" t="str">
            <v>USA</v>
          </cell>
          <cell r="U500">
            <v>69</v>
          </cell>
          <cell r="V500" t="str">
            <v>復興</v>
          </cell>
          <cell r="W500" t="str">
            <v>信</v>
          </cell>
          <cell r="X500">
            <v>12543</v>
          </cell>
          <cell r="Y500">
            <v>72</v>
          </cell>
          <cell r="AC500">
            <v>75</v>
          </cell>
          <cell r="AD500" t="str">
            <v>景美</v>
          </cell>
          <cell r="AE500" t="str">
            <v>忠</v>
          </cell>
          <cell r="AF500">
            <v>104</v>
          </cell>
          <cell r="AG500">
            <v>79</v>
          </cell>
          <cell r="AL500" t="str">
            <v>簡</v>
          </cell>
          <cell r="AN500" t="str">
            <v>北加</v>
          </cell>
          <cell r="AS500" t="str">
            <v>信</v>
          </cell>
          <cell r="AT500" t="str">
            <v>信</v>
          </cell>
          <cell r="AU500" t="str">
            <v>信</v>
          </cell>
        </row>
        <row r="501">
          <cell r="D501" t="str">
            <v>魏佩英</v>
          </cell>
          <cell r="G501" t="str">
            <v>Wei</v>
          </cell>
          <cell r="H501" t="str">
            <v>Eileen</v>
          </cell>
          <cell r="I501" t="str">
            <v>eileenwei@gmail.com</v>
          </cell>
          <cell r="K501" t="str">
            <v>Y</v>
          </cell>
          <cell r="L501" t="str">
            <v>206-547-4249</v>
          </cell>
          <cell r="N501" t="str">
            <v>206-240-3560</v>
          </cell>
          <cell r="P501" t="str">
            <v>Bellevue</v>
          </cell>
          <cell r="Q501" t="str">
            <v>WA</v>
          </cell>
          <cell r="S501" t="str">
            <v>USA</v>
          </cell>
          <cell r="U501">
            <v>69</v>
          </cell>
          <cell r="V501" t="str">
            <v>復興</v>
          </cell>
          <cell r="W501" t="str">
            <v>孝</v>
          </cell>
          <cell r="X501">
            <v>12229</v>
          </cell>
          <cell r="Y501">
            <v>72</v>
          </cell>
          <cell r="Z501" t="str">
            <v>復興</v>
          </cell>
          <cell r="AA501" t="str">
            <v>智</v>
          </cell>
          <cell r="AB501">
            <v>2432</v>
          </cell>
          <cell r="AC501">
            <v>75</v>
          </cell>
          <cell r="AD501" t="str">
            <v>中山</v>
          </cell>
          <cell r="AE501" t="str">
            <v>勤</v>
          </cell>
          <cell r="AF501">
            <v>2346</v>
          </cell>
          <cell r="AG501">
            <v>79</v>
          </cell>
          <cell r="AH501" t="str">
            <v>台大</v>
          </cell>
          <cell r="AI501" t="str">
            <v>圖館</v>
          </cell>
          <cell r="AJ501">
            <v>641810</v>
          </cell>
          <cell r="AL501" t="str">
            <v>魏</v>
          </cell>
          <cell r="AU501" t="str">
            <v>孝</v>
          </cell>
          <cell r="AV501" t="str">
            <v>智</v>
          </cell>
          <cell r="AW501" t="str">
            <v>智</v>
          </cell>
          <cell r="AX501" t="str">
            <v>智</v>
          </cell>
        </row>
        <row r="502">
          <cell r="D502" t="str">
            <v>魏鼎新</v>
          </cell>
          <cell r="G502" t="str">
            <v>Wei</v>
          </cell>
          <cell r="H502" t="str">
            <v>Tim </v>
          </cell>
          <cell r="I502" t="str">
            <v>timwei1688@gmail.com</v>
          </cell>
          <cell r="K502" t="str">
            <v>Y</v>
          </cell>
          <cell r="M502" t="str">
            <v>408-969-0258</v>
          </cell>
          <cell r="N502" t="str">
            <v>408-234-0152</v>
          </cell>
          <cell r="P502" t="str">
            <v>Mount View</v>
          </cell>
          <cell r="Q502" t="str">
            <v>CA</v>
          </cell>
          <cell r="S502" t="str">
            <v>USA</v>
          </cell>
          <cell r="T502" t="str">
            <v>sfg8868@yahoo.com; timwei168@gmail.com</v>
          </cell>
          <cell r="U502">
            <v>69</v>
          </cell>
          <cell r="V502" t="str">
            <v>復興</v>
          </cell>
          <cell r="W502" t="str">
            <v>孝</v>
          </cell>
          <cell r="X502">
            <v>12202</v>
          </cell>
          <cell r="Y502">
            <v>72</v>
          </cell>
          <cell r="Z502" t="str">
            <v>復興</v>
          </cell>
          <cell r="AA502" t="str">
            <v>信</v>
          </cell>
          <cell r="AB502">
            <v>2146</v>
          </cell>
          <cell r="AC502">
            <v>75</v>
          </cell>
          <cell r="AD502" t="str">
            <v>建中</v>
          </cell>
          <cell r="AE502">
            <v>15</v>
          </cell>
          <cell r="AF502">
            <v>1559</v>
          </cell>
          <cell r="AG502">
            <v>79</v>
          </cell>
          <cell r="AH502" t="str">
            <v>清大</v>
          </cell>
          <cell r="AI502" t="str">
            <v>材工</v>
          </cell>
          <cell r="AK502" t="str">
            <v>伍莎薇；魏宇軒、魏宇柔、魏宇欣；Allstan Investments總裁</v>
          </cell>
          <cell r="AL502" t="str">
            <v>魏</v>
          </cell>
          <cell r="AN502" t="str">
            <v>北加</v>
          </cell>
          <cell r="AP502" t="str">
            <v>M</v>
          </cell>
          <cell r="AS502" t="str">
            <v>信</v>
          </cell>
          <cell r="AT502" t="str">
            <v>信</v>
          </cell>
          <cell r="AU502" t="str">
            <v>孝</v>
          </cell>
          <cell r="AV502" t="str">
            <v>望</v>
          </cell>
          <cell r="AW502" t="str">
            <v>信</v>
          </cell>
          <cell r="AX502" t="str">
            <v>信</v>
          </cell>
          <cell r="AY502" t="str">
            <v>Line</v>
          </cell>
        </row>
        <row r="503">
          <cell r="D503" t="str">
            <v>龐厚元</v>
          </cell>
          <cell r="G503" t="str">
            <v>Pang</v>
          </cell>
          <cell r="H503" t="str">
            <v>Arthur </v>
          </cell>
          <cell r="I503" t="str">
            <v>houyuanpang@gmail.com</v>
          </cell>
          <cell r="K503" t="str">
            <v>Y</v>
          </cell>
          <cell r="L503" t="str">
            <v>02-2501-8221</v>
          </cell>
          <cell r="N503" t="str">
            <v>0952179279</v>
          </cell>
          <cell r="O503" t="str">
            <v>台北市民權東路3段8號12樓</v>
          </cell>
          <cell r="P503" t="str">
            <v>台北市</v>
          </cell>
          <cell r="S503" t="str">
            <v>ROC</v>
          </cell>
          <cell r="T503" t="str">
            <v>02-2504-5753; ahy.pang@msa.hinet.net(x): hypang@ms54.hinet.net</v>
          </cell>
          <cell r="U503">
            <v>69</v>
          </cell>
          <cell r="V503" t="str">
            <v>復興</v>
          </cell>
          <cell r="W503" t="str">
            <v>信</v>
          </cell>
          <cell r="X503">
            <v>12505</v>
          </cell>
          <cell r="Y503">
            <v>72</v>
          </cell>
          <cell r="Z503" t="str">
            <v>復興</v>
          </cell>
          <cell r="AA503" t="str">
            <v>信</v>
          </cell>
          <cell r="AB503">
            <v>2121</v>
          </cell>
          <cell r="AC503">
            <v>75</v>
          </cell>
          <cell r="AD503" t="str">
            <v>建中</v>
          </cell>
          <cell r="AE503">
            <v>4</v>
          </cell>
          <cell r="AF503">
            <v>401</v>
          </cell>
          <cell r="AG503">
            <v>79</v>
          </cell>
          <cell r="AH503" t="str">
            <v>台大</v>
          </cell>
          <cell r="AI503" t="str">
            <v>經濟</v>
          </cell>
          <cell r="AJ503">
            <v>643335</v>
          </cell>
          <cell r="AK503" t="str">
            <v>趙美深</v>
          </cell>
          <cell r="AL503" t="str">
            <v>龐</v>
          </cell>
          <cell r="AS503" t="str">
            <v>忠</v>
          </cell>
          <cell r="AT503" t="str">
            <v>忠</v>
          </cell>
          <cell r="AU503" t="str">
            <v>信</v>
          </cell>
          <cell r="AV503" t="str">
            <v>望</v>
          </cell>
          <cell r="AW503" t="str">
            <v>信</v>
          </cell>
          <cell r="AX503" t="str">
            <v>信</v>
          </cell>
          <cell r="AY503" t="str">
            <v>Line</v>
          </cell>
        </row>
        <row r="504">
          <cell r="D504" t="str">
            <v>龐逸茂</v>
          </cell>
          <cell r="G504" t="str">
            <v>Paung</v>
          </cell>
          <cell r="H504" t="str">
            <v>Jackson </v>
          </cell>
          <cell r="I504" t="str">
            <v>jacksonpaung@hotmail.com</v>
          </cell>
          <cell r="K504" t="str">
            <v>Y</v>
          </cell>
          <cell r="L504" t="str">
            <v>02-2793-3411</v>
          </cell>
          <cell r="M504" t="str">
            <v>02-2715-3300 x 2603</v>
          </cell>
          <cell r="N504" t="str">
            <v>0917270985</v>
          </cell>
          <cell r="O504" t="str">
            <v>台北市內湖路三段72巷59號5樓之一</v>
          </cell>
          <cell r="P504" t="str">
            <v>台北市</v>
          </cell>
          <cell r="S504" t="str">
            <v>ROC</v>
          </cell>
          <cell r="T504" t="str">
            <v>jacksonpaung@leeandli.com </v>
          </cell>
          <cell r="U504">
            <v>69</v>
          </cell>
          <cell r="V504" t="str">
            <v>復興</v>
          </cell>
          <cell r="W504" t="str">
            <v>信</v>
          </cell>
          <cell r="X504">
            <v>12503</v>
          </cell>
          <cell r="Y504">
            <v>72</v>
          </cell>
          <cell r="Z504" t="str">
            <v>大華</v>
          </cell>
          <cell r="AA504" t="str">
            <v>信</v>
          </cell>
          <cell r="AB504">
            <v>8534</v>
          </cell>
          <cell r="AC504">
            <v>75</v>
          </cell>
          <cell r="AD504" t="str">
            <v>附中</v>
          </cell>
          <cell r="AE504">
            <v>285</v>
          </cell>
          <cell r="AF504">
            <v>28543</v>
          </cell>
          <cell r="AG504">
            <v>79</v>
          </cell>
          <cell r="AH504" t="str">
            <v>淡江</v>
          </cell>
          <cell r="AI504" t="str">
            <v>應化</v>
          </cell>
          <cell r="AL504" t="str">
            <v>龐</v>
          </cell>
          <cell r="AS504" t="str">
            <v>忠</v>
          </cell>
          <cell r="AT504" t="str">
            <v>忠</v>
          </cell>
          <cell r="AU504" t="str">
            <v>信</v>
          </cell>
          <cell r="AY504" t="str">
            <v>Line</v>
          </cell>
        </row>
        <row r="505">
          <cell r="D505" t="str">
            <v>譚國偉</v>
          </cell>
          <cell r="G505" t="str">
            <v>Tan</v>
          </cell>
          <cell r="H505" t="str">
            <v>Wayne </v>
          </cell>
          <cell r="I505" t="str">
            <v>wkt516888@gmail.com</v>
          </cell>
          <cell r="K505" t="str">
            <v>Y</v>
          </cell>
          <cell r="N505" t="str">
            <v>408-839-1002</v>
          </cell>
          <cell r="P505" t="str">
            <v>Campbell</v>
          </cell>
          <cell r="Q505" t="str">
            <v>CA</v>
          </cell>
          <cell r="S505" t="str">
            <v>USA</v>
          </cell>
          <cell r="T505" t="str">
            <v>wtan@nplab.com; wayne_tan@yahoo.com(x)</v>
          </cell>
          <cell r="U505">
            <v>69</v>
          </cell>
          <cell r="Y505">
            <v>72</v>
          </cell>
          <cell r="Z505" t="str">
            <v>復興</v>
          </cell>
          <cell r="AA505" t="str">
            <v>信</v>
          </cell>
          <cell r="AB505">
            <v>2115</v>
          </cell>
          <cell r="AC505">
            <v>75</v>
          </cell>
          <cell r="AD505" t="str">
            <v>建中</v>
          </cell>
          <cell r="AE505">
            <v>16</v>
          </cell>
          <cell r="AF505">
            <v>1637</v>
          </cell>
          <cell r="AG505">
            <v>80</v>
          </cell>
          <cell r="AH505" t="str">
            <v>台大</v>
          </cell>
          <cell r="AI505" t="str">
            <v>電機</v>
          </cell>
          <cell r="AJ505">
            <v>655309</v>
          </cell>
          <cell r="AK505" t="str">
            <v>盧琪</v>
          </cell>
          <cell r="AL505" t="str">
            <v>譚</v>
          </cell>
          <cell r="AN505" t="str">
            <v>北加</v>
          </cell>
          <cell r="AP505" t="str">
            <v>M</v>
          </cell>
          <cell r="AV505" t="str">
            <v>信</v>
          </cell>
          <cell r="AW505" t="str">
            <v>信</v>
          </cell>
          <cell r="AX505" t="str">
            <v>信</v>
          </cell>
          <cell r="AY505" t="str">
            <v>Line</v>
          </cell>
        </row>
        <row r="506">
          <cell r="D506" t="str">
            <v>關振乾</v>
          </cell>
          <cell r="G506" t="str">
            <v>Kuan</v>
          </cell>
          <cell r="I506" t="str">
            <v>kuan4636@yahoo.com.tw</v>
          </cell>
          <cell r="K506" t="str">
            <v>Y</v>
          </cell>
          <cell r="L506" t="str">
            <v>02-2932-0262</v>
          </cell>
          <cell r="O506" t="str">
            <v>台北市興隆路二段154巷7號二樓</v>
          </cell>
          <cell r="P506" t="str">
            <v>台北市</v>
          </cell>
          <cell r="S506" t="str">
            <v>ROC</v>
          </cell>
          <cell r="U506">
            <v>69</v>
          </cell>
          <cell r="V506" t="str">
            <v>復興</v>
          </cell>
          <cell r="W506" t="str">
            <v>愛</v>
          </cell>
          <cell r="X506">
            <v>12409</v>
          </cell>
          <cell r="Y506">
            <v>72</v>
          </cell>
          <cell r="Z506" t="str">
            <v>再興</v>
          </cell>
          <cell r="AA506" t="str">
            <v>愛</v>
          </cell>
          <cell r="AB506">
            <v>8419</v>
          </cell>
          <cell r="AC506">
            <v>75</v>
          </cell>
          <cell r="AD506" t="str">
            <v>再興</v>
          </cell>
          <cell r="AE506" t="str">
            <v>愛</v>
          </cell>
          <cell r="AF506">
            <v>3218</v>
          </cell>
          <cell r="AG506">
            <v>79</v>
          </cell>
          <cell r="AH506" t="str">
            <v>台大</v>
          </cell>
          <cell r="AI506" t="str">
            <v>農工</v>
          </cell>
          <cell r="AJ506">
            <v>646208</v>
          </cell>
          <cell r="AL506" t="str">
            <v>關</v>
          </cell>
          <cell r="AU506" t="str">
            <v>愛</v>
          </cell>
        </row>
        <row r="507">
          <cell r="D507" t="str">
            <v>嚴文博</v>
          </cell>
          <cell r="U507">
            <v>69</v>
          </cell>
          <cell r="Y507">
            <v>72</v>
          </cell>
          <cell r="Z507" t="str">
            <v>復興</v>
          </cell>
          <cell r="AA507" t="str">
            <v>勇</v>
          </cell>
          <cell r="AB507">
            <v>2614</v>
          </cell>
          <cell r="AC507">
            <v>75</v>
          </cell>
          <cell r="AG507">
            <v>79</v>
          </cell>
          <cell r="AL507" t="str">
            <v>嚴</v>
          </cell>
          <cell r="AX507" t="str">
            <v>勇</v>
          </cell>
        </row>
        <row r="508">
          <cell r="D508" t="str">
            <v>嚴啟榮</v>
          </cell>
          <cell r="U508">
            <v>69</v>
          </cell>
          <cell r="V508" t="str">
            <v>復興</v>
          </cell>
          <cell r="W508" t="str">
            <v>愛</v>
          </cell>
          <cell r="X508">
            <v>12427</v>
          </cell>
          <cell r="Y508">
            <v>72</v>
          </cell>
          <cell r="AC508">
            <v>75</v>
          </cell>
          <cell r="AG508">
            <v>79</v>
          </cell>
          <cell r="AL508" t="str">
            <v>嚴</v>
          </cell>
          <cell r="AU508" t="str">
            <v>愛</v>
          </cell>
        </row>
        <row r="509">
          <cell r="D509" t="str">
            <v>蘇　紅</v>
          </cell>
          <cell r="G509" t="str">
            <v>Lin</v>
          </cell>
          <cell r="H509" t="str">
            <v>Amy</v>
          </cell>
          <cell r="K509" t="str">
            <v>D</v>
          </cell>
          <cell r="L509" t="str">
            <v>650-964-1940</v>
          </cell>
          <cell r="O509" t="str">
            <v>1160 Bryant Ave</v>
          </cell>
          <cell r="P509" t="str">
            <v>Mountain View</v>
          </cell>
          <cell r="Q509" t="str">
            <v>CA</v>
          </cell>
          <cell r="R509">
            <v>94040</v>
          </cell>
          <cell r="S509" t="str">
            <v>USA</v>
          </cell>
          <cell r="T509" t="str">
            <v>amysu_lin@yahoo.com</v>
          </cell>
          <cell r="U509">
            <v>69</v>
          </cell>
          <cell r="V509" t="str">
            <v>復興</v>
          </cell>
          <cell r="W509" t="str">
            <v>信</v>
          </cell>
          <cell r="X509">
            <v>12547</v>
          </cell>
          <cell r="Y509">
            <v>72</v>
          </cell>
          <cell r="Z509" t="str">
            <v>及人</v>
          </cell>
          <cell r="AA509" t="str">
            <v>仁</v>
          </cell>
          <cell r="AB509">
            <v>2317</v>
          </cell>
          <cell r="AC509">
            <v>75</v>
          </cell>
          <cell r="AD509" t="str">
            <v>出國</v>
          </cell>
          <cell r="AE509" t="str">
            <v>NA</v>
          </cell>
          <cell r="AG509">
            <v>79</v>
          </cell>
          <cell r="AJ509">
            <v>0</v>
          </cell>
          <cell r="AK509" t="str">
            <v>林知偉; 兒子Brandon，2014,0,10因乳癌中風辭世</v>
          </cell>
          <cell r="AL509" t="str">
            <v>蘇</v>
          </cell>
          <cell r="AM509" t="str">
            <v>歿</v>
          </cell>
          <cell r="AN509" t="str">
            <v>北加</v>
          </cell>
          <cell r="AP509" t="str">
            <v>R</v>
          </cell>
          <cell r="AS509" t="str">
            <v>仁</v>
          </cell>
          <cell r="AT509" t="str">
            <v>仁</v>
          </cell>
          <cell r="AU509" t="str">
            <v>信</v>
          </cell>
        </row>
        <row r="510">
          <cell r="D510" t="str">
            <v>顧振球</v>
          </cell>
          <cell r="J510" t="str">
            <v>NO</v>
          </cell>
          <cell r="K510" t="str">
            <v>Y</v>
          </cell>
          <cell r="M510" t="str">
            <v>傅曉薇可以聯絡</v>
          </cell>
          <cell r="U510">
            <v>69</v>
          </cell>
          <cell r="V510" t="str">
            <v>復興</v>
          </cell>
          <cell r="W510" t="str">
            <v>義</v>
          </cell>
          <cell r="X510">
            <v>12614</v>
          </cell>
          <cell r="Y510">
            <v>72</v>
          </cell>
          <cell r="AC510">
            <v>75</v>
          </cell>
          <cell r="AG510">
            <v>79</v>
          </cell>
          <cell r="AL510" t="str">
            <v>顧</v>
          </cell>
          <cell r="AU510" t="str">
            <v>義</v>
          </cell>
        </row>
        <row r="511">
          <cell r="D511" t="str">
            <v>龔仁懿</v>
          </cell>
          <cell r="G511" t="str">
            <v>Gorman</v>
          </cell>
          <cell r="H511" t="str">
            <v>Amy Kung</v>
          </cell>
          <cell r="I511" t="str">
            <v>amykung.gorman@gmail.com</v>
          </cell>
          <cell r="K511" t="str">
            <v>Y</v>
          </cell>
          <cell r="L511" t="str">
            <v>905-686-2752</v>
          </cell>
          <cell r="M511" t="str">
            <v>905-837-6238</v>
          </cell>
          <cell r="N511" t="str">
            <v>416-450-6207</v>
          </cell>
          <cell r="O511" t="str">
            <v>16 Anstead Cres. </v>
          </cell>
          <cell r="P511" t="str">
            <v>Ajax</v>
          </cell>
          <cell r="Q511" t="str">
            <v>ON</v>
          </cell>
          <cell r="R511" t="str">
            <v> L1S 3 X8  </v>
          </cell>
          <cell r="S511" t="str">
            <v>Canada</v>
          </cell>
          <cell r="T511" t="str">
            <v>amy_gorman@rogers.com , gormanam@mpac.ca； amyrenyikung@yahoo.com</v>
          </cell>
          <cell r="U511">
            <v>68</v>
          </cell>
          <cell r="V511" t="str">
            <v>復興</v>
          </cell>
          <cell r="W511" t="str">
            <v>仁</v>
          </cell>
          <cell r="X511">
            <v>11334</v>
          </cell>
          <cell r="Y511">
            <v>72</v>
          </cell>
          <cell r="Z511" t="str">
            <v>復興</v>
          </cell>
          <cell r="AA511" t="str">
            <v>智</v>
          </cell>
          <cell r="AB511">
            <v>2451</v>
          </cell>
          <cell r="AC511">
            <v>75</v>
          </cell>
          <cell r="AD511" t="str">
            <v>出國</v>
          </cell>
          <cell r="AG511">
            <v>79</v>
          </cell>
          <cell r="AL511" t="str">
            <v>龔</v>
          </cell>
          <cell r="AM511" t="str">
            <v>v</v>
          </cell>
          <cell r="AP511" t="str">
            <v>R</v>
          </cell>
          <cell r="AQ511">
            <v>1</v>
          </cell>
          <cell r="AV511" t="str">
            <v>智</v>
          </cell>
          <cell r="AW511" t="str">
            <v>智</v>
          </cell>
          <cell r="AX511" t="str">
            <v>智</v>
          </cell>
          <cell r="AY511" t="str">
            <v>Line</v>
          </cell>
        </row>
        <row r="512">
          <cell r="D512" t="str">
            <v>龔友誠</v>
          </cell>
          <cell r="G512" t="str">
            <v>Kung</v>
          </cell>
          <cell r="H512" t="str">
            <v>David </v>
          </cell>
          <cell r="K512" t="str">
            <v>D</v>
          </cell>
          <cell r="L512" t="str">
            <v>dvdkung@yahoo.com</v>
          </cell>
          <cell r="M512" t="str">
            <v>02-2761-7295</v>
          </cell>
          <cell r="N512" t="str">
            <v>0933157881,86-13120657733</v>
          </cell>
          <cell r="P512" t="str">
            <v>北京</v>
          </cell>
          <cell r="S512" t="str">
            <v>PRC</v>
          </cell>
          <cell r="T512" t="str">
            <v>dkf@ms23.hinet.net</v>
          </cell>
          <cell r="U512">
            <v>69</v>
          </cell>
          <cell r="V512" t="str">
            <v>復興</v>
          </cell>
          <cell r="W512" t="str">
            <v>忠</v>
          </cell>
          <cell r="X512">
            <v>12103</v>
          </cell>
          <cell r="Y512">
            <v>72</v>
          </cell>
          <cell r="Z512" t="str">
            <v>復興</v>
          </cell>
          <cell r="AA512" t="str">
            <v>望</v>
          </cell>
          <cell r="AB512">
            <v>2245</v>
          </cell>
          <cell r="AC512">
            <v>75</v>
          </cell>
          <cell r="AG512">
            <v>79</v>
          </cell>
          <cell r="AK512" t="str">
            <v>1956年10月15日－2018年11月11日） 人稱David龔或David Kung。他是一名廣告策略、廣告創意、廣告導演，以及老師。David 在2017年檢查出有肝、腎功能等問題，並於2018年11月11日因敵不過敗血症，病逝於台大醫院，享年62歲</v>
          </cell>
          <cell r="AL512" t="str">
            <v>龔</v>
          </cell>
          <cell r="AM512" t="str">
            <v>歿</v>
          </cell>
          <cell r="AS512" t="str">
            <v>忠</v>
          </cell>
          <cell r="AT512" t="str">
            <v>忠</v>
          </cell>
          <cell r="AU512" t="str">
            <v>忠</v>
          </cell>
          <cell r="AX512" t="str">
            <v>望</v>
          </cell>
        </row>
        <row r="513">
          <cell r="D513" t="str">
            <v>龔台飛</v>
          </cell>
          <cell r="U513">
            <v>68</v>
          </cell>
          <cell r="V513" t="str">
            <v>復興</v>
          </cell>
          <cell r="W513" t="str">
            <v>愛</v>
          </cell>
          <cell r="X513">
            <v>11415</v>
          </cell>
          <cell r="Y513">
            <v>72</v>
          </cell>
          <cell r="Z513" t="str">
            <v>復興</v>
          </cell>
          <cell r="AA513" t="str">
            <v>勇</v>
          </cell>
          <cell r="AB513">
            <v>2631</v>
          </cell>
          <cell r="AC513">
            <v>75</v>
          </cell>
          <cell r="AG513">
            <v>79</v>
          </cell>
          <cell r="AL513" t="str">
            <v>龔</v>
          </cell>
          <cell r="AX513" t="str">
            <v>勇</v>
          </cell>
        </row>
        <row r="514">
          <cell r="D514" t="str">
            <v>龔治國</v>
          </cell>
          <cell r="I514" t="str">
            <v>fk6421@yahoo.com</v>
          </cell>
          <cell r="K514" t="str">
            <v>Y</v>
          </cell>
          <cell r="L514" t="str">
            <v>512-335-1728</v>
          </cell>
          <cell r="M514" t="str">
            <v>512-419-0059</v>
          </cell>
          <cell r="O514" t="str">
            <v>5750 Balcones Dr. Suite 102</v>
          </cell>
          <cell r="P514" t="str">
            <v>Austin</v>
          </cell>
          <cell r="Q514" t="str">
            <v>TX</v>
          </cell>
          <cell r="R514">
            <v>78731</v>
          </cell>
          <cell r="S514" t="str">
            <v>USA</v>
          </cell>
          <cell r="U514">
            <v>69</v>
          </cell>
          <cell r="V514" t="str">
            <v>復興</v>
          </cell>
          <cell r="W514" t="str">
            <v>仁</v>
          </cell>
          <cell r="X514">
            <v>12351</v>
          </cell>
          <cell r="Y514">
            <v>72</v>
          </cell>
          <cell r="Z514" t="str">
            <v>再興</v>
          </cell>
          <cell r="AA514" t="str">
            <v>信</v>
          </cell>
          <cell r="AB514">
            <v>8520</v>
          </cell>
          <cell r="AC514">
            <v>75</v>
          </cell>
          <cell r="AD514" t="str">
            <v>再興</v>
          </cell>
          <cell r="AG514">
            <v>79</v>
          </cell>
          <cell r="AH514" t="str">
            <v>高醫</v>
          </cell>
          <cell r="AI514" t="str">
            <v>牙醫</v>
          </cell>
          <cell r="AL514" t="str">
            <v>龔</v>
          </cell>
          <cell r="AU514" t="str">
            <v>仁</v>
          </cell>
          <cell r="AY514" t="str">
            <v>Line</v>
          </cell>
        </row>
        <row r="515">
          <cell r="D515" t="str">
            <v>譚小文</v>
          </cell>
          <cell r="I515" t="str">
            <v>totamiw@yahoo.com</v>
          </cell>
          <cell r="K515" t="str">
            <v>Y</v>
          </cell>
          <cell r="L515" t="str">
            <v>925-964-0149</v>
          </cell>
          <cell r="Q515" t="str">
            <v>CA</v>
          </cell>
          <cell r="S515" t="str">
            <v>USA</v>
          </cell>
          <cell r="U515">
            <v>69</v>
          </cell>
          <cell r="V515" t="str">
            <v>復興</v>
          </cell>
          <cell r="Y515">
            <v>72</v>
          </cell>
          <cell r="AC515">
            <v>75</v>
          </cell>
          <cell r="AG515">
            <v>79</v>
          </cell>
          <cell r="AL515" t="str">
            <v>譚</v>
          </cell>
          <cell r="AN515" t="str">
            <v>南加</v>
          </cell>
        </row>
        <row r="516">
          <cell r="D516" t="str">
            <v>雷威遠</v>
          </cell>
          <cell r="K516" t="str">
            <v>D</v>
          </cell>
          <cell r="U516">
            <v>69</v>
          </cell>
          <cell r="V516" t="str">
            <v>新民</v>
          </cell>
          <cell r="W516" t="str">
            <v>孝</v>
          </cell>
          <cell r="X516">
            <v>8208</v>
          </cell>
          <cell r="Y516">
            <v>72</v>
          </cell>
          <cell r="Z516" t="str">
            <v>復興</v>
          </cell>
          <cell r="AA516" t="str">
            <v>勇</v>
          </cell>
          <cell r="AB516">
            <v>2651</v>
          </cell>
          <cell r="AC516">
            <v>75</v>
          </cell>
          <cell r="AG516">
            <v>79</v>
          </cell>
          <cell r="AL516" t="str">
            <v>雷</v>
          </cell>
          <cell r="AM516" t="str">
            <v>歿</v>
          </cell>
          <cell r="AN516" t="str">
            <v>(03/12/03)</v>
          </cell>
          <cell r="AV516" t="str">
            <v>毅</v>
          </cell>
        </row>
        <row r="517">
          <cell r="D517" t="str">
            <v>胡林森</v>
          </cell>
          <cell r="I517" t="str">
            <v>winnietung2005@yahoo.com.tw</v>
          </cell>
          <cell r="K517" t="str">
            <v>Y</v>
          </cell>
          <cell r="L517" t="str">
            <v>02-2872-8166</v>
          </cell>
          <cell r="N517" t="str">
            <v>0935826126</v>
          </cell>
          <cell r="P517" t="str">
            <v>台北市</v>
          </cell>
          <cell r="S517" t="str">
            <v>ROC</v>
          </cell>
          <cell r="U517">
            <v>69</v>
          </cell>
          <cell r="V517" t="str">
            <v>新民</v>
          </cell>
          <cell r="W517" t="str">
            <v>孝</v>
          </cell>
          <cell r="X517">
            <v>8209</v>
          </cell>
          <cell r="Y517">
            <v>73</v>
          </cell>
          <cell r="Z517" t="str">
            <v>仁愛</v>
          </cell>
          <cell r="AC517">
            <v>76</v>
          </cell>
          <cell r="AG517">
            <v>80</v>
          </cell>
          <cell r="AL517" t="str">
            <v>胡</v>
          </cell>
          <cell r="AV517" t="str">
            <v>毅</v>
          </cell>
        </row>
        <row r="518">
          <cell r="D518" t="str">
            <v>韓安琪</v>
          </cell>
          <cell r="S518" t="str">
            <v>USA</v>
          </cell>
          <cell r="U518">
            <v>69</v>
          </cell>
          <cell r="V518" t="str">
            <v>復興</v>
          </cell>
          <cell r="Y518">
            <v>73</v>
          </cell>
          <cell r="Z518" t="str">
            <v>大華</v>
          </cell>
          <cell r="AC518">
            <v>76</v>
          </cell>
          <cell r="AD518" t="str">
            <v>一女夜</v>
          </cell>
          <cell r="AG518">
            <v>80</v>
          </cell>
          <cell r="AL518" t="str">
            <v>韓</v>
          </cell>
        </row>
        <row r="519">
          <cell r="D519" t="str">
            <v>黃逸昇</v>
          </cell>
          <cell r="I519" t="str">
            <v>furukawa@housing.com.tw</v>
          </cell>
          <cell r="J519" t="str">
            <v>bad</v>
          </cell>
          <cell r="K519" t="str">
            <v>Y</v>
          </cell>
          <cell r="L519" t="str">
            <v>02-2561-4175</v>
          </cell>
          <cell r="M519" t="str">
            <v>02-2562-1115 </v>
          </cell>
          <cell r="N519" t="str">
            <v>0913718171</v>
          </cell>
          <cell r="O519" t="str">
            <v>台北市中山北路2段137巷1號</v>
          </cell>
          <cell r="P519" t="str">
            <v>台北市</v>
          </cell>
          <cell r="S519" t="str">
            <v>ROC</v>
          </cell>
          <cell r="U519">
            <v>69</v>
          </cell>
          <cell r="V519" t="str">
            <v>永樂</v>
          </cell>
          <cell r="W519">
            <v>5</v>
          </cell>
          <cell r="Y519">
            <v>72</v>
          </cell>
          <cell r="Z519" t="str">
            <v>復興</v>
          </cell>
          <cell r="AA519" t="str">
            <v>仁</v>
          </cell>
          <cell r="AB519">
            <v>2547</v>
          </cell>
          <cell r="AC519">
            <v>75</v>
          </cell>
          <cell r="AG519">
            <v>79</v>
          </cell>
          <cell r="AK519" t="str">
            <v>古川</v>
          </cell>
          <cell r="AL519" t="str">
            <v>黃</v>
          </cell>
          <cell r="AX519" t="str">
            <v>仁</v>
          </cell>
        </row>
        <row r="520">
          <cell r="D520" t="str">
            <v>齊德俊</v>
          </cell>
          <cell r="F520" t="str">
            <v>仁</v>
          </cell>
          <cell r="I520" t="str">
            <v>ch99.k8@msa.hinet.net</v>
          </cell>
          <cell r="J520" t="str">
            <v>FB</v>
          </cell>
          <cell r="K520" t="str">
            <v>Y</v>
          </cell>
          <cell r="L520" t="str">
            <v>FB有照片，請辨認</v>
          </cell>
          <cell r="M520" t="str">
            <v>第十一屆第七次理監事會議紀錄 - 新北市綠野路跑協會</v>
          </cell>
          <cell r="N520" t="str">
            <v>0970545419</v>
          </cell>
          <cell r="O520" t="str">
            <v>https://www.facebook.com/people/%E9%BD%8A%E5%BE%B7%E4%BF%8A/100000889498497</v>
          </cell>
          <cell r="P520" t="str">
            <v>台北市</v>
          </cell>
          <cell r="S520" t="str">
            <v>ROC</v>
          </cell>
          <cell r="U520">
            <v>68</v>
          </cell>
          <cell r="V520" t="str">
            <v>復興</v>
          </cell>
          <cell r="W520" t="str">
            <v>孝</v>
          </cell>
          <cell r="X520">
            <v>11238</v>
          </cell>
          <cell r="Y520">
            <v>72</v>
          </cell>
          <cell r="Z520" t="str">
            <v>復興</v>
          </cell>
          <cell r="AA520" t="str">
            <v>仁</v>
          </cell>
          <cell r="AB520">
            <v>2548</v>
          </cell>
          <cell r="AC520">
            <v>75</v>
          </cell>
          <cell r="AG520">
            <v>79</v>
          </cell>
          <cell r="AL520" t="str">
            <v>齊</v>
          </cell>
          <cell r="AN520">
            <v>1005665</v>
          </cell>
          <cell r="AP520" t="str">
            <v>德俊</v>
          </cell>
          <cell r="AS520" t="str">
            <v/>
          </cell>
          <cell r="AT520" t="str">
            <v/>
          </cell>
          <cell r="AX520" t="str">
            <v>仁</v>
          </cell>
        </row>
        <row r="521">
          <cell r="D521" t="str">
            <v>周其順</v>
          </cell>
          <cell r="U521">
            <v>69</v>
          </cell>
          <cell r="Y521">
            <v>72</v>
          </cell>
          <cell r="Z521" t="str">
            <v>復興</v>
          </cell>
          <cell r="AA521" t="str">
            <v>仁</v>
          </cell>
          <cell r="AB521">
            <v>2549</v>
          </cell>
          <cell r="AC521">
            <v>75</v>
          </cell>
          <cell r="AG521">
            <v>79</v>
          </cell>
          <cell r="AL521" t="str">
            <v>周</v>
          </cell>
          <cell r="AX521" t="str">
            <v>仁</v>
          </cell>
        </row>
        <row r="522">
          <cell r="D522" t="str">
            <v>衡玉英</v>
          </cell>
          <cell r="M522" t="str">
            <v>04-2206-0698</v>
          </cell>
          <cell r="U522">
            <v>69</v>
          </cell>
          <cell r="V522" t="str">
            <v>復興</v>
          </cell>
          <cell r="W522" t="str">
            <v>仁</v>
          </cell>
          <cell r="X522">
            <v>12355</v>
          </cell>
          <cell r="Y522">
            <v>72</v>
          </cell>
          <cell r="AC522">
            <v>75</v>
          </cell>
          <cell r="AG522">
            <v>79</v>
          </cell>
          <cell r="AK522" t="str">
            <v>弘道志工協會2006年2月捐款3000元</v>
          </cell>
          <cell r="AL522" t="str">
            <v>衡</v>
          </cell>
          <cell r="AS522" t="str">
            <v>仁</v>
          </cell>
          <cell r="AT522" t="str">
            <v>仁</v>
          </cell>
          <cell r="AU522" t="str">
            <v>仁</v>
          </cell>
        </row>
        <row r="523">
          <cell r="D523" t="str">
            <v>李福華</v>
          </cell>
          <cell r="J523" t="str">
            <v>瘦</v>
          </cell>
          <cell r="O523" t="str">
            <v>http://shenyun.epochtimes.com/b5/1/6/26/n103381.htm</v>
          </cell>
          <cell r="U523">
            <v>69</v>
          </cell>
          <cell r="V523" t="str">
            <v>復興</v>
          </cell>
          <cell r="W523" t="str">
            <v>義</v>
          </cell>
          <cell r="X523">
            <v>12650</v>
          </cell>
          <cell r="Y523">
            <v>72</v>
          </cell>
          <cell r="AC523">
            <v>75</v>
          </cell>
          <cell r="AG523">
            <v>79</v>
          </cell>
          <cell r="AK523" t="str">
            <v>父親李錫恩</v>
          </cell>
          <cell r="AL523" t="str">
            <v>李</v>
          </cell>
          <cell r="AU523" t="str">
            <v>義</v>
          </cell>
        </row>
        <row r="524">
          <cell r="D524" t="str">
            <v>馬蕙芬</v>
          </cell>
          <cell r="I524" t="str">
            <v>mhf@tfd.gov.tw</v>
          </cell>
          <cell r="K524" t="str">
            <v>Y</v>
          </cell>
          <cell r="S524" t="str">
            <v>ROC</v>
          </cell>
          <cell r="U524">
            <v>69</v>
          </cell>
          <cell r="Y524">
            <v>72</v>
          </cell>
          <cell r="Z524" t="str">
            <v>復興</v>
          </cell>
          <cell r="AA524" t="str">
            <v>智</v>
          </cell>
          <cell r="AB524">
            <v>2456</v>
          </cell>
          <cell r="AC524">
            <v>75</v>
          </cell>
          <cell r="AD524" t="str">
            <v>介壽</v>
          </cell>
          <cell r="AG524">
            <v>79</v>
          </cell>
          <cell r="AL524" t="str">
            <v>馬</v>
          </cell>
          <cell r="AM524" t="str">
            <v>v</v>
          </cell>
          <cell r="AQ524">
            <v>1</v>
          </cell>
          <cell r="AV524" t="str">
            <v>智</v>
          </cell>
          <cell r="AW524" t="str">
            <v>智</v>
          </cell>
          <cell r="AX524" t="str">
            <v>智</v>
          </cell>
        </row>
        <row r="525">
          <cell r="D525" t="str">
            <v>何中瑋</v>
          </cell>
          <cell r="G525" t="str">
            <v>Ho</v>
          </cell>
          <cell r="H525" t="str">
            <v>Audrey</v>
          </cell>
          <cell r="I525" t="str">
            <v>AudreyCWHo@gmail.com</v>
          </cell>
          <cell r="K525" t="str">
            <v>Y</v>
          </cell>
          <cell r="L525" t="str">
            <v>626-571-5587</v>
          </cell>
          <cell r="M525" t="str">
            <v>626-278-0696</v>
          </cell>
          <cell r="N525" t="str">
            <v>大華小學智班3132畢業</v>
          </cell>
          <cell r="O525" t="str">
            <v>912 E. GRAVES AVE., </v>
          </cell>
          <cell r="P525" t="str">
            <v>Monterey Park</v>
          </cell>
          <cell r="Q525" t="str">
            <v>CA</v>
          </cell>
          <cell r="R525">
            <v>91755</v>
          </cell>
          <cell r="S525" t="str">
            <v>USA</v>
          </cell>
          <cell r="U525">
            <v>69</v>
          </cell>
          <cell r="V525" t="str">
            <v>大華</v>
          </cell>
          <cell r="W525" t="str">
            <v>智</v>
          </cell>
          <cell r="X525">
            <v>3132</v>
          </cell>
          <cell r="Y525">
            <v>72</v>
          </cell>
          <cell r="Z525" t="str">
            <v>大華</v>
          </cell>
          <cell r="AA525" t="str">
            <v>德</v>
          </cell>
          <cell r="AB525">
            <v>8624</v>
          </cell>
          <cell r="AC525">
            <v>75</v>
          </cell>
          <cell r="AG525">
            <v>79</v>
          </cell>
          <cell r="AL525" t="str">
            <v>何</v>
          </cell>
        </row>
        <row r="526">
          <cell r="D526" t="str">
            <v>王耀華</v>
          </cell>
          <cell r="N526" t="str">
            <v>小愛1-4還有一位王耀華同學，小四後移民加拿大了</v>
          </cell>
          <cell r="U526">
            <v>69</v>
          </cell>
          <cell r="V526" t="str">
            <v>復興</v>
          </cell>
          <cell r="W526" t="str">
            <v>愛</v>
          </cell>
          <cell r="AL526" t="str">
            <v>王</v>
          </cell>
        </row>
        <row r="527">
          <cell r="D527" t="str">
            <v>王宇音</v>
          </cell>
          <cell r="V527" t="str">
            <v>復興</v>
          </cell>
          <cell r="W527" t="str">
            <v>忠</v>
          </cell>
          <cell r="X527">
            <v>12156</v>
          </cell>
          <cell r="AL527" t="str">
            <v>王</v>
          </cell>
          <cell r="AS527" t="str">
            <v>信</v>
          </cell>
          <cell r="AT527" t="str">
            <v>信</v>
          </cell>
          <cell r="AU527" t="str">
            <v>忠</v>
          </cell>
        </row>
        <row r="528">
          <cell r="D528" t="str">
            <v>顧仲斌</v>
          </cell>
          <cell r="U528">
            <v>68</v>
          </cell>
          <cell r="V528" t="str">
            <v>復興</v>
          </cell>
          <cell r="W528" t="str">
            <v>仁</v>
          </cell>
          <cell r="X528">
            <v>11308</v>
          </cell>
          <cell r="Y528">
            <v>72</v>
          </cell>
          <cell r="Z528" t="str">
            <v>復興</v>
          </cell>
          <cell r="AA528" t="str">
            <v>勇</v>
          </cell>
          <cell r="AB528">
            <v>2652</v>
          </cell>
          <cell r="AC528">
            <v>74</v>
          </cell>
          <cell r="AG528">
            <v>78</v>
          </cell>
          <cell r="AL528" t="str">
            <v>顧</v>
          </cell>
          <cell r="AV528" t="str">
            <v>勇</v>
          </cell>
        </row>
        <row r="529">
          <cell r="D529" t="str">
            <v>曹　原</v>
          </cell>
          <cell r="L529" t="str">
            <v>曹　原(68復小)、曹　媛(70復小)</v>
          </cell>
          <cell r="U529">
            <v>68</v>
          </cell>
          <cell r="V529" t="str">
            <v>復興</v>
          </cell>
          <cell r="W529" t="str">
            <v>和</v>
          </cell>
          <cell r="X529">
            <v>11732</v>
          </cell>
          <cell r="Y529">
            <v>72</v>
          </cell>
          <cell r="Z529" t="str">
            <v>復興</v>
          </cell>
          <cell r="AA529" t="str">
            <v>勇</v>
          </cell>
          <cell r="AB529">
            <v>2653</v>
          </cell>
          <cell r="AC529">
            <v>74</v>
          </cell>
          <cell r="AG529">
            <v>78</v>
          </cell>
          <cell r="AL529" t="str">
            <v>曹</v>
          </cell>
          <cell r="AV529" t="str">
            <v>勇</v>
          </cell>
        </row>
        <row r="530">
          <cell r="D530" t="str">
            <v>黃曉剛</v>
          </cell>
          <cell r="G530" t="str">
            <v>James</v>
          </cell>
          <cell r="H530" t="str">
            <v>Hwang</v>
          </cell>
          <cell r="I530" t="str">
            <v>jskhwang@yahoo.com</v>
          </cell>
          <cell r="K530" t="str">
            <v>Y</v>
          </cell>
          <cell r="L530" t="str">
            <v>512-445-3466</v>
          </cell>
          <cell r="M530" t="str">
            <v>512-328-8888</v>
          </cell>
          <cell r="P530" t="str">
            <v>Austin</v>
          </cell>
          <cell r="Q530" t="str">
            <v>TX</v>
          </cell>
          <cell r="S530" t="str">
            <v>USA</v>
          </cell>
          <cell r="T530" t="str">
            <v>02-2921-2904 </v>
          </cell>
          <cell r="U530">
            <v>69</v>
          </cell>
          <cell r="V530" t="str">
            <v>新民</v>
          </cell>
          <cell r="W530" t="str">
            <v>孝</v>
          </cell>
          <cell r="X530">
            <v>8223</v>
          </cell>
          <cell r="Y530">
            <v>72</v>
          </cell>
          <cell r="Z530" t="str">
            <v>復興</v>
          </cell>
          <cell r="AA530" t="str">
            <v>勇</v>
          </cell>
          <cell r="AB530">
            <v>2654</v>
          </cell>
          <cell r="AC530">
            <v>75</v>
          </cell>
          <cell r="AG530">
            <v>79</v>
          </cell>
          <cell r="AL530" t="str">
            <v>黃</v>
          </cell>
          <cell r="AV530" t="str">
            <v>毅</v>
          </cell>
        </row>
        <row r="531">
          <cell r="D531" t="str">
            <v>蔡世俊</v>
          </cell>
          <cell r="L531" t="str">
            <v>最近看到蔡世俊也是很多年前，他在 Virginia 跟著大姐（姐夫夏龍）一起管理一家中餐館</v>
          </cell>
          <cell r="M531" t="str">
            <v>八個姐姐，一個妹妹。老大叫蔡潔，老二蔡普，台大國貿系畢業，三阿姨蔡微微跟四阿姨蔡滿滿都在內地，老五叫什麼忘了，老六叫蔡敏，聲樂家，老七叫蔡琪淡江畢業，老八八阿姨不姓蔡姓張叫張潤宜，音樂家，嫁的是我媽的家教老師以前臺灣的電机狀元，老九叫蔡世俊，老十叫蔡季。</v>
          </cell>
          <cell r="U531">
            <v>69</v>
          </cell>
          <cell r="V531" t="str">
            <v>新民</v>
          </cell>
          <cell r="W531" t="str">
            <v>孝</v>
          </cell>
          <cell r="X531">
            <v>8226</v>
          </cell>
          <cell r="Y531">
            <v>72</v>
          </cell>
          <cell r="Z531" t="str">
            <v>復興</v>
          </cell>
          <cell r="AC531">
            <v>75</v>
          </cell>
          <cell r="AG531">
            <v>79</v>
          </cell>
          <cell r="AL531" t="str">
            <v>蔡</v>
          </cell>
        </row>
        <row r="532">
          <cell r="D532" t="str">
            <v>陳欽憲</v>
          </cell>
          <cell r="L532" t="str">
            <v>陳欽憲（1毅、留1望和吳質彬同班</v>
          </cell>
          <cell r="M532" t="str">
            <v>王右成和陳欽憲在大安同班，他的表弟是陳明憲、陳瑞憲。</v>
          </cell>
          <cell r="N532" t="str">
            <v>初二留級後轉至大安國中，現在在復興南路近辛亥路開一家批薩店（芝加哥）</v>
          </cell>
          <cell r="AL532" t="str">
            <v>陳</v>
          </cell>
          <cell r="AV532" t="str">
            <v>毅</v>
          </cell>
        </row>
        <row r="533">
          <cell r="D533" t="str">
            <v>孫以德</v>
          </cell>
          <cell r="M533" t="str">
            <v>孫瑞華(67復小)、孫以德(68復小)、孫以華</v>
          </cell>
          <cell r="U533">
            <v>68</v>
          </cell>
          <cell r="V533" t="str">
            <v>復興</v>
          </cell>
          <cell r="W533" t="str">
            <v>忠</v>
          </cell>
          <cell r="X533">
            <v>11108</v>
          </cell>
          <cell r="Y533">
            <v>72</v>
          </cell>
          <cell r="Z533" t="str">
            <v>復興</v>
          </cell>
          <cell r="AA533" t="str">
            <v>勇</v>
          </cell>
          <cell r="AB533">
            <v>2655</v>
          </cell>
          <cell r="AC533">
            <v>74</v>
          </cell>
          <cell r="AG533">
            <v>78</v>
          </cell>
          <cell r="AL533" t="str">
            <v>孫</v>
          </cell>
          <cell r="AV533" t="str">
            <v>勇</v>
          </cell>
        </row>
        <row r="534">
          <cell r="D534" t="str">
            <v>王宗澤</v>
          </cell>
          <cell r="K534" t="str">
            <v>D</v>
          </cell>
          <cell r="AV534" t="str">
            <v>望</v>
          </cell>
        </row>
      </sheetData>
      <sheetData sheetId="1">
        <row r="120">
          <cell r="C120">
            <v>18</v>
          </cell>
          <cell r="D120">
            <v>1</v>
          </cell>
        </row>
        <row r="121">
          <cell r="C121">
            <v>14</v>
          </cell>
        </row>
        <row r="122">
          <cell r="C122">
            <v>16</v>
          </cell>
          <cell r="D122">
            <v>4</v>
          </cell>
        </row>
        <row r="123">
          <cell r="C123">
            <v>22</v>
          </cell>
          <cell r="D123">
            <v>8</v>
          </cell>
        </row>
        <row r="124">
          <cell r="C124">
            <v>10</v>
          </cell>
        </row>
        <row r="125">
          <cell r="C125">
            <v>18</v>
          </cell>
          <cell r="D125">
            <v>3</v>
          </cell>
        </row>
        <row r="128">
          <cell r="C128">
            <v>21</v>
          </cell>
          <cell r="D128">
            <v>2</v>
          </cell>
        </row>
        <row r="129">
          <cell r="C129">
            <v>15</v>
          </cell>
        </row>
        <row r="130">
          <cell r="C130">
            <v>10</v>
          </cell>
        </row>
        <row r="131">
          <cell r="C131">
            <v>14</v>
          </cell>
        </row>
        <row r="132">
          <cell r="C132">
            <v>13</v>
          </cell>
          <cell r="D132">
            <v>1</v>
          </cell>
        </row>
        <row r="133">
          <cell r="C133">
            <v>9</v>
          </cell>
          <cell r="D133">
            <v>1</v>
          </cell>
        </row>
        <row r="136">
          <cell r="K136">
            <v>-51</v>
          </cell>
        </row>
        <row r="142">
          <cell r="G142">
            <v>4</v>
          </cell>
        </row>
      </sheetData>
      <sheetData sheetId="2">
        <row r="6">
          <cell r="Q6">
            <v>155</v>
          </cell>
        </row>
      </sheetData>
      <sheetData sheetId="3">
        <row r="140">
          <cell r="G140">
            <v>213000</v>
          </cell>
        </row>
        <row r="160">
          <cell r="C160">
            <v>9</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I153" sheet="名牌"/>
  </cacheSource>
  <cacheFields count="9">
    <cacheField name="姓名">
      <sharedItems containsMixedTypes="0"/>
    </cacheField>
    <cacheField name="繳費">
      <sharedItems containsBlank="1" containsMixedTypes="0" count="3">
        <s v="已繳"/>
        <s v="未繳"/>
        <m/>
      </sharedItems>
    </cacheField>
    <cacheField name="名牌">
      <sharedItems containsBlank="1" containsMixedTypes="0" count="9">
        <s v="小"/>
        <s v="雙"/>
        <s v="中"/>
        <s v="眷屬"/>
        <s v="老師"/>
        <s v="待決"/>
        <s v="學妹"/>
        <s v="貴賓"/>
        <m/>
      </sharedItems>
    </cacheField>
    <cacheField name="小學年">
      <sharedItems containsSemiMixedTypes="0" containsString="0" containsMixedTypes="0" containsNumber="1" containsInteger="1"/>
    </cacheField>
    <cacheField name="小學">
      <sharedItems containsMixedTypes="0"/>
    </cacheField>
    <cacheField name="小學班">
      <sharedItems containsMixedTypes="1" containsNumber="1" containsInteger="1"/>
    </cacheField>
    <cacheField name="初中年">
      <sharedItems containsMixedTypes="1" containsNumber="1" containsInteger="1"/>
    </cacheField>
    <cacheField name="初中">
      <sharedItems containsMixedTypes="0"/>
    </cacheField>
    <cacheField name="初中班">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2"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J7" firstHeaderRow="1" firstDataRow="2" firstDataCol="1"/>
  <pivotFields count="9">
    <pivotField dataField="1" compact="0" outline="0" subtotalTop="0" showAll="0"/>
    <pivotField axis="axisRow" compact="0" outline="0" subtotalTop="0" showAll="0">
      <items count="4">
        <item x="0"/>
        <item x="1"/>
        <item m="1" x="2"/>
        <item t="default"/>
      </items>
    </pivotField>
    <pivotField axis="axisCol" compact="0" outline="0" subtotalTop="0" showAll="0">
      <items count="10">
        <item x="1"/>
        <item x="0"/>
        <item x="2"/>
        <item x="4"/>
        <item x="3"/>
        <item x="7"/>
        <item x="6"/>
        <item x="5"/>
        <item m="1" x="8"/>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3">
    <i>
      <x/>
    </i>
    <i>
      <x v="1"/>
    </i>
    <i t="grand">
      <x/>
    </i>
  </rowItems>
  <colFields count="1">
    <field x="2"/>
  </colFields>
  <colItems count="9">
    <i>
      <x/>
    </i>
    <i>
      <x v="1"/>
    </i>
    <i>
      <x v="2"/>
    </i>
    <i>
      <x v="3"/>
    </i>
    <i>
      <x v="4"/>
    </i>
    <i>
      <x v="5"/>
    </i>
    <i>
      <x v="6"/>
    </i>
    <i>
      <x v="7"/>
    </i>
    <i t="grand">
      <x/>
    </i>
  </colItems>
  <dataFields count="1">
    <dataField name="計數 - 姓名"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s://docs.google.com/forms/d/e/1FAIpQLSd69fjjhhmw6eOWSKVTirl8v4rS-MgRHY2ktdaAbQIDlSa2Sw/viewform?usp=sf_lin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2:AE45"/>
  <sheetViews>
    <sheetView zoomScalePageLayoutView="0" workbookViewId="0" topLeftCell="B1">
      <selection activeCell="B1" sqref="A1:IV16384"/>
    </sheetView>
  </sheetViews>
  <sheetFormatPr defaultColWidth="9.00390625" defaultRowHeight="16.5"/>
  <cols>
    <col min="1" max="2" width="8.75390625" style="150" customWidth="1"/>
    <col min="3" max="31" width="3.25390625" style="150" customWidth="1"/>
    <col min="32" max="16384" width="8.75390625" style="150" customWidth="1"/>
  </cols>
  <sheetData>
    <row r="2" ht="16.5">
      <c r="A2" s="150" t="s">
        <v>715</v>
      </c>
    </row>
    <row r="3" ht="16.5">
      <c r="A3" s="150" t="s">
        <v>714</v>
      </c>
    </row>
    <row r="4" ht="16.5">
      <c r="A4" s="150" t="s">
        <v>713</v>
      </c>
    </row>
    <row r="5" ht="16.5">
      <c r="A5" s="150" t="s">
        <v>712</v>
      </c>
    </row>
    <row r="6" ht="16.5">
      <c r="A6" s="150" t="s">
        <v>711</v>
      </c>
    </row>
    <row r="7" ht="16.5">
      <c r="A7" s="150" t="s">
        <v>710</v>
      </c>
    </row>
    <row r="8" ht="16.5">
      <c r="A8" s="150" t="s">
        <v>709</v>
      </c>
    </row>
    <row r="9" ht="16.5">
      <c r="A9" s="150" t="s">
        <v>708</v>
      </c>
    </row>
    <row r="10" ht="16.5">
      <c r="A10" s="150" t="s">
        <v>707</v>
      </c>
    </row>
    <row r="13" ht="15.75" thickBot="1"/>
    <row r="14" spans="3:23" ht="16.5">
      <c r="C14" s="343"/>
      <c r="D14" s="342">
        <v>2</v>
      </c>
      <c r="E14" s="341"/>
      <c r="F14" s="339"/>
      <c r="K14" s="343"/>
      <c r="L14" s="342" t="s">
        <v>741</v>
      </c>
      <c r="M14" s="341"/>
      <c r="O14" s="339"/>
      <c r="S14" s="339"/>
      <c r="U14" s="343"/>
      <c r="V14" s="342">
        <v>13</v>
      </c>
      <c r="W14" s="341"/>
    </row>
    <row r="15" spans="3:23" ht="16.5">
      <c r="C15" s="340" t="s">
        <v>706</v>
      </c>
      <c r="D15" s="339"/>
      <c r="E15" s="338"/>
      <c r="F15" s="339"/>
      <c r="K15" s="352" t="s">
        <v>742</v>
      </c>
      <c r="L15" s="339"/>
      <c r="M15" s="338"/>
      <c r="O15" s="339"/>
      <c r="S15" s="339"/>
      <c r="U15" s="340" t="s">
        <v>706</v>
      </c>
      <c r="V15" s="339"/>
      <c r="W15" s="338"/>
    </row>
    <row r="16" spans="3:23" ht="15.75" thickBot="1">
      <c r="C16" s="337"/>
      <c r="D16" s="336"/>
      <c r="E16" s="335"/>
      <c r="F16" s="339"/>
      <c r="K16" s="337"/>
      <c r="L16" s="336"/>
      <c r="M16" s="335"/>
      <c r="O16" s="339"/>
      <c r="S16" s="339"/>
      <c r="U16" s="337"/>
      <c r="V16" s="336"/>
      <c r="W16" s="335"/>
    </row>
    <row r="18" spans="9:25" ht="15.75" thickBot="1">
      <c r="I18" s="344"/>
      <c r="Y18" s="344"/>
    </row>
    <row r="19" spans="3:31" ht="15">
      <c r="C19" s="343"/>
      <c r="D19" s="342">
        <v>3</v>
      </c>
      <c r="E19" s="341"/>
      <c r="F19" s="339"/>
      <c r="M19" s="343"/>
      <c r="N19" s="342">
        <v>6</v>
      </c>
      <c r="O19" s="341"/>
      <c r="P19" s="339"/>
      <c r="Q19" s="339"/>
      <c r="S19" s="343"/>
      <c r="T19" s="342">
        <v>9</v>
      </c>
      <c r="U19" s="341"/>
      <c r="V19" s="339"/>
      <c r="AC19" s="343"/>
      <c r="AD19" s="342">
        <v>14</v>
      </c>
      <c r="AE19" s="341"/>
    </row>
    <row r="20" spans="3:31" ht="17.25" thickBot="1">
      <c r="C20" s="340" t="s">
        <v>705</v>
      </c>
      <c r="D20" s="339"/>
      <c r="E20" s="338"/>
      <c r="F20" s="339"/>
      <c r="M20" s="345" t="s">
        <v>743</v>
      </c>
      <c r="N20" s="339"/>
      <c r="O20" s="338"/>
      <c r="P20" s="339"/>
      <c r="Q20" s="339"/>
      <c r="S20" s="340" t="s">
        <v>704</v>
      </c>
      <c r="T20" s="339"/>
      <c r="U20" s="338"/>
      <c r="V20" s="339"/>
      <c r="AC20" s="353" t="s">
        <v>697</v>
      </c>
      <c r="AD20" s="339"/>
      <c r="AE20" s="338"/>
    </row>
    <row r="21" spans="3:31" ht="15.75" thickBot="1">
      <c r="C21" s="337"/>
      <c r="D21" s="336"/>
      <c r="E21" s="335"/>
      <c r="F21" s="339"/>
      <c r="H21" s="343"/>
      <c r="I21" s="342">
        <v>4</v>
      </c>
      <c r="J21" s="341"/>
      <c r="K21" s="339"/>
      <c r="M21" s="337"/>
      <c r="N21" s="336"/>
      <c r="O21" s="335"/>
      <c r="P21" s="339"/>
      <c r="Q21" s="339"/>
      <c r="S21" s="337"/>
      <c r="T21" s="336"/>
      <c r="U21" s="335"/>
      <c r="V21" s="339"/>
      <c r="AB21" s="339"/>
      <c r="AC21" s="337"/>
      <c r="AD21" s="336"/>
      <c r="AE21" s="335"/>
    </row>
    <row r="22" spans="8:28" ht="15">
      <c r="H22" s="347" t="s">
        <v>703</v>
      </c>
      <c r="I22" s="339"/>
      <c r="J22" s="338"/>
      <c r="K22" s="339"/>
      <c r="X22" s="343"/>
      <c r="Y22" s="342">
        <v>12</v>
      </c>
      <c r="Z22" s="341"/>
      <c r="AB22" s="339"/>
    </row>
    <row r="23" spans="8:28" ht="15.75" thickBot="1">
      <c r="H23" s="337"/>
      <c r="I23" s="336"/>
      <c r="J23" s="335"/>
      <c r="K23" s="339"/>
      <c r="X23" s="346" t="s">
        <v>702</v>
      </c>
      <c r="Y23" s="339"/>
      <c r="Z23" s="338"/>
      <c r="AA23" s="339"/>
      <c r="AB23" s="339"/>
    </row>
    <row r="24" spans="24:27" ht="15.75" thickBot="1">
      <c r="X24" s="337"/>
      <c r="Y24" s="336"/>
      <c r="Z24" s="335"/>
      <c r="AA24" s="339"/>
    </row>
    <row r="25" spans="13:27" ht="15.75" thickBot="1">
      <c r="M25" s="343"/>
      <c r="N25" s="342">
        <v>7</v>
      </c>
      <c r="O25" s="341"/>
      <c r="P25" s="339"/>
      <c r="Q25" s="339"/>
      <c r="S25" s="343"/>
      <c r="T25" s="342">
        <v>10</v>
      </c>
      <c r="U25" s="341"/>
      <c r="V25" s="339"/>
      <c r="AA25" s="339"/>
    </row>
    <row r="26" spans="8:31" ht="16.5">
      <c r="H26" s="343"/>
      <c r="I26" s="342">
        <v>5</v>
      </c>
      <c r="J26" s="341"/>
      <c r="M26" s="340" t="s">
        <v>701</v>
      </c>
      <c r="N26" s="339"/>
      <c r="O26" s="338"/>
      <c r="P26" s="339"/>
      <c r="Q26" s="339"/>
      <c r="S26" s="340" t="s">
        <v>699</v>
      </c>
      <c r="T26" s="339"/>
      <c r="U26" s="338"/>
      <c r="V26" s="339"/>
      <c r="AC26" s="343"/>
      <c r="AD26" s="342">
        <v>15</v>
      </c>
      <c r="AE26" s="341"/>
    </row>
    <row r="27" spans="8:31" ht="17.25" thickBot="1">
      <c r="H27" s="340" t="s">
        <v>701</v>
      </c>
      <c r="I27" s="339"/>
      <c r="J27" s="338"/>
      <c r="K27" s="339"/>
      <c r="M27" s="337"/>
      <c r="N27" s="336"/>
      <c r="O27" s="335"/>
      <c r="P27" s="339"/>
      <c r="Q27" s="339"/>
      <c r="S27" s="337"/>
      <c r="T27" s="336"/>
      <c r="U27" s="335"/>
      <c r="V27" s="339"/>
      <c r="AC27" s="340" t="s">
        <v>700</v>
      </c>
      <c r="AD27" s="339"/>
      <c r="AE27" s="338"/>
    </row>
    <row r="28" spans="8:31" ht="15.75" thickBot="1">
      <c r="H28" s="337"/>
      <c r="I28" s="336"/>
      <c r="J28" s="335"/>
      <c r="K28" s="339"/>
      <c r="AC28" s="337"/>
      <c r="AD28" s="336"/>
      <c r="AE28" s="335"/>
    </row>
    <row r="29" ht="15.75" thickBot="1">
      <c r="K29" s="339"/>
    </row>
    <row r="30" spans="13:21" ht="15">
      <c r="M30" s="343"/>
      <c r="N30" s="342">
        <v>8</v>
      </c>
      <c r="O30" s="341"/>
      <c r="P30" s="339"/>
      <c r="Q30" s="339"/>
      <c r="S30" s="343"/>
      <c r="T30" s="342">
        <v>11</v>
      </c>
      <c r="U30" s="341"/>
    </row>
    <row r="31" spans="9:25" ht="16.5">
      <c r="I31" s="344"/>
      <c r="M31" s="353" t="s">
        <v>740</v>
      </c>
      <c r="N31" s="339"/>
      <c r="O31" s="338"/>
      <c r="P31" s="339"/>
      <c r="Q31" s="339"/>
      <c r="S31" s="340" t="s">
        <v>699</v>
      </c>
      <c r="T31" s="339"/>
      <c r="U31" s="338"/>
      <c r="V31" s="339"/>
      <c r="Y31" s="344"/>
    </row>
    <row r="32" spans="13:22" ht="15.75" thickBot="1">
      <c r="M32" s="337"/>
      <c r="N32" s="336"/>
      <c r="O32" s="335"/>
      <c r="P32" s="339"/>
      <c r="Q32" s="339"/>
      <c r="S32" s="337"/>
      <c r="T32" s="336"/>
      <c r="U32" s="335"/>
      <c r="V32" s="339"/>
    </row>
    <row r="33" spans="3:31" ht="15.75" thickBot="1">
      <c r="C33" s="333"/>
      <c r="D33" s="333"/>
      <c r="E33" s="333"/>
      <c r="F33" s="333"/>
      <c r="G33" s="333"/>
      <c r="H33" s="333"/>
      <c r="I33" s="333"/>
      <c r="J33" s="333"/>
      <c r="K33" s="333"/>
      <c r="L33" s="333"/>
      <c r="M33" s="333"/>
      <c r="N33" s="333"/>
      <c r="O33" s="333"/>
      <c r="P33" s="333"/>
      <c r="Q33" s="333"/>
      <c r="R33" s="333"/>
      <c r="S33" s="333"/>
      <c r="T33" s="333"/>
      <c r="U33" s="333"/>
      <c r="V33" s="334"/>
      <c r="W33" s="333"/>
      <c r="X33" s="333"/>
      <c r="Y33" s="333"/>
      <c r="Z33" s="333"/>
      <c r="AA33" s="333"/>
      <c r="AB33" s="333"/>
      <c r="AC33" s="333"/>
      <c r="AD33" s="333"/>
      <c r="AE33" s="333"/>
    </row>
    <row r="34" spans="8:26" ht="15.75" thickBot="1">
      <c r="H34" s="343"/>
      <c r="I34" s="342"/>
      <c r="J34" s="341"/>
      <c r="X34" s="343"/>
      <c r="Y34" s="342"/>
      <c r="Z34" s="341"/>
    </row>
    <row r="35" spans="8:26" ht="15">
      <c r="H35" s="340"/>
      <c r="I35" s="339"/>
      <c r="J35" s="338"/>
      <c r="M35" s="343"/>
      <c r="N35" s="342"/>
      <c r="O35" s="341"/>
      <c r="S35" s="343"/>
      <c r="T35" s="342"/>
      <c r="U35" s="341"/>
      <c r="X35" s="340"/>
      <c r="Y35" s="339"/>
      <c r="Z35" s="338"/>
    </row>
    <row r="36" spans="8:26" ht="15.75" thickBot="1">
      <c r="H36" s="337"/>
      <c r="I36" s="336"/>
      <c r="J36" s="335"/>
      <c r="M36" s="340"/>
      <c r="N36" s="339"/>
      <c r="O36" s="338"/>
      <c r="S36" s="340"/>
      <c r="T36" s="339"/>
      <c r="U36" s="338"/>
      <c r="X36" s="337"/>
      <c r="Y36" s="336"/>
      <c r="Z36" s="335"/>
    </row>
    <row r="37" spans="13:21" ht="15.75" thickBot="1">
      <c r="M37" s="337"/>
      <c r="N37" s="336"/>
      <c r="O37" s="335"/>
      <c r="S37" s="337"/>
      <c r="T37" s="336"/>
      <c r="U37" s="335"/>
    </row>
    <row r="39" spans="9:25" ht="15.75" thickBot="1">
      <c r="I39" s="344"/>
      <c r="Y39" s="344"/>
    </row>
    <row r="40" spans="13:21" ht="15">
      <c r="M40" s="343"/>
      <c r="N40" s="342"/>
      <c r="O40" s="341"/>
      <c r="S40" s="343"/>
      <c r="T40" s="342"/>
      <c r="U40" s="341"/>
    </row>
    <row r="41" spans="13:21" ht="15">
      <c r="M41" s="340"/>
      <c r="N41" s="339"/>
      <c r="O41" s="338"/>
      <c r="S41" s="340"/>
      <c r="T41" s="339"/>
      <c r="U41" s="338"/>
    </row>
    <row r="42" spans="13:21" ht="15.75" thickBot="1">
      <c r="M42" s="337"/>
      <c r="N42" s="336"/>
      <c r="O42" s="335"/>
      <c r="S42" s="337"/>
      <c r="T42" s="336"/>
      <c r="U42" s="335"/>
    </row>
    <row r="45" spans="3:31" ht="15">
      <c r="C45" s="333"/>
      <c r="D45" s="333"/>
      <c r="E45" s="333"/>
      <c r="F45" s="333"/>
      <c r="G45" s="333"/>
      <c r="H45" s="333"/>
      <c r="I45" s="333"/>
      <c r="J45" s="333"/>
      <c r="K45" s="333"/>
      <c r="L45" s="333"/>
      <c r="M45" s="333"/>
      <c r="N45" s="333"/>
      <c r="O45" s="333"/>
      <c r="P45" s="333"/>
      <c r="Q45" s="333"/>
      <c r="R45" s="333"/>
      <c r="S45" s="333"/>
      <c r="T45" s="333"/>
      <c r="U45" s="333"/>
      <c r="V45" s="334"/>
      <c r="W45" s="333"/>
      <c r="X45" s="333"/>
      <c r="Y45" s="333"/>
      <c r="Z45" s="333"/>
      <c r="AA45" s="333"/>
      <c r="AB45" s="333"/>
      <c r="AC45" s="333"/>
      <c r="AD45" s="333"/>
      <c r="AE45" s="333"/>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519"/>
  <sheetViews>
    <sheetView zoomScale="75" zoomScaleNormal="75" zoomScalePageLayoutView="0" workbookViewId="0" topLeftCell="A1">
      <selection activeCell="M13" sqref="M13"/>
    </sheetView>
  </sheetViews>
  <sheetFormatPr defaultColWidth="9.00390625" defaultRowHeight="16.5"/>
  <cols>
    <col min="1" max="1" width="7.50390625" style="0" customWidth="1"/>
    <col min="2" max="2" width="6.625" style="0" customWidth="1"/>
  </cols>
  <sheetData>
    <row r="1" spans="1:3" ht="16.5">
      <c r="A1" t="s">
        <v>490</v>
      </c>
      <c r="B1" t="s">
        <v>491</v>
      </c>
      <c r="C1" t="s">
        <v>492</v>
      </c>
    </row>
    <row r="2" spans="1:3" ht="16.5">
      <c r="A2">
        <v>12104</v>
      </c>
      <c r="B2">
        <v>2234</v>
      </c>
      <c r="C2" t="s">
        <v>35</v>
      </c>
    </row>
    <row r="3" spans="2:3" ht="16.5">
      <c r="B3">
        <v>2240</v>
      </c>
      <c r="C3" t="s">
        <v>372</v>
      </c>
    </row>
    <row r="4" spans="1:3" ht="16.5">
      <c r="A4">
        <v>12417</v>
      </c>
      <c r="C4" t="s">
        <v>170</v>
      </c>
    </row>
    <row r="5" spans="1:3" ht="16.5">
      <c r="A5">
        <v>12230</v>
      </c>
      <c r="C5" t="s">
        <v>289</v>
      </c>
    </row>
    <row r="6" spans="1:3" ht="16.5">
      <c r="A6">
        <v>11715</v>
      </c>
      <c r="C6" t="s">
        <v>480</v>
      </c>
    </row>
    <row r="7" spans="1:3" ht="16.5">
      <c r="A7">
        <v>12129</v>
      </c>
      <c r="C7" t="s">
        <v>279</v>
      </c>
    </row>
    <row r="8" spans="1:3" ht="16.5">
      <c r="A8">
        <v>12523</v>
      </c>
      <c r="B8">
        <v>2518</v>
      </c>
      <c r="C8" t="s">
        <v>186</v>
      </c>
    </row>
    <row r="9" spans="1:3" ht="16.5">
      <c r="A9">
        <v>12208</v>
      </c>
      <c r="B9">
        <v>2305</v>
      </c>
      <c r="C9" t="s">
        <v>53</v>
      </c>
    </row>
    <row r="10" spans="1:3" ht="16.5">
      <c r="A10">
        <v>12247</v>
      </c>
      <c r="C10" t="s">
        <v>423</v>
      </c>
    </row>
    <row r="11" spans="1:3" ht="16.5">
      <c r="A11">
        <v>11327</v>
      </c>
      <c r="B11">
        <v>2321</v>
      </c>
      <c r="C11" t="s">
        <v>213</v>
      </c>
    </row>
    <row r="12" spans="1:3" ht="16.5">
      <c r="A12">
        <v>12530</v>
      </c>
      <c r="B12">
        <v>2357</v>
      </c>
      <c r="C12" t="s">
        <v>292</v>
      </c>
    </row>
    <row r="13" spans="1:3" ht="16.5">
      <c r="A13">
        <v>12622</v>
      </c>
      <c r="B13">
        <v>2236</v>
      </c>
      <c r="C13" t="s">
        <v>222</v>
      </c>
    </row>
    <row r="14" spans="1:3" ht="16.5">
      <c r="A14">
        <v>12448</v>
      </c>
      <c r="B14">
        <v>2355</v>
      </c>
      <c r="C14" t="s">
        <v>430</v>
      </c>
    </row>
    <row r="15" spans="2:3" ht="16.5">
      <c r="B15">
        <v>2334</v>
      </c>
      <c r="C15" t="s">
        <v>327</v>
      </c>
    </row>
    <row r="16" spans="2:3" ht="16.5">
      <c r="B16">
        <v>2622</v>
      </c>
      <c r="C16" t="s">
        <v>226</v>
      </c>
    </row>
    <row r="17" spans="1:3" ht="16.5">
      <c r="A17">
        <v>12619</v>
      </c>
      <c r="C17" t="s">
        <v>192</v>
      </c>
    </row>
    <row r="18" spans="1:3" ht="16.5">
      <c r="A18">
        <v>12406</v>
      </c>
      <c r="B18">
        <v>2122</v>
      </c>
      <c r="C18" t="s">
        <v>60</v>
      </c>
    </row>
    <row r="19" spans="1:3" ht="16.5">
      <c r="A19">
        <v>11709</v>
      </c>
      <c r="B19">
        <v>2338</v>
      </c>
      <c r="C19" t="s">
        <v>360</v>
      </c>
    </row>
    <row r="20" spans="1:3" ht="16.5">
      <c r="A20">
        <v>11217</v>
      </c>
      <c r="B20">
        <v>2413</v>
      </c>
      <c r="C20" t="s">
        <v>137</v>
      </c>
    </row>
    <row r="21" spans="1:3" ht="16.5">
      <c r="A21">
        <v>12549</v>
      </c>
      <c r="B21">
        <v>2446</v>
      </c>
      <c r="C21" t="s">
        <v>421</v>
      </c>
    </row>
    <row r="22" spans="1:3" ht="16.5">
      <c r="A22">
        <v>12519</v>
      </c>
      <c r="C22" t="s">
        <v>191</v>
      </c>
    </row>
    <row r="23" spans="2:3" ht="16.5">
      <c r="B23">
        <v>2534</v>
      </c>
      <c r="C23" t="s">
        <v>329</v>
      </c>
    </row>
    <row r="24" spans="1:3" ht="16.5">
      <c r="A24">
        <v>12102</v>
      </c>
      <c r="C24" t="s">
        <v>12</v>
      </c>
    </row>
    <row r="25" spans="2:3" ht="16.5">
      <c r="B25">
        <v>2336</v>
      </c>
      <c r="C25" t="s">
        <v>340</v>
      </c>
    </row>
    <row r="26" spans="1:3" ht="16.5">
      <c r="A26">
        <v>11220</v>
      </c>
      <c r="B26">
        <v>2360</v>
      </c>
      <c r="C26" t="s">
        <v>464</v>
      </c>
    </row>
    <row r="27" spans="1:3" ht="16.5">
      <c r="A27">
        <v>12306</v>
      </c>
      <c r="C27" t="s">
        <v>59</v>
      </c>
    </row>
    <row r="28" spans="1:3" ht="16.5">
      <c r="A28">
        <v>12632</v>
      </c>
      <c r="B28">
        <v>2450</v>
      </c>
      <c r="C28" t="s">
        <v>310</v>
      </c>
    </row>
    <row r="29" spans="1:3" ht="16.5">
      <c r="A29">
        <v>12136</v>
      </c>
      <c r="C29" t="s">
        <v>335</v>
      </c>
    </row>
    <row r="30" spans="1:3" ht="16.5">
      <c r="A30">
        <v>12253</v>
      </c>
      <c r="B30">
        <v>3132</v>
      </c>
      <c r="C30" t="s">
        <v>452</v>
      </c>
    </row>
    <row r="31" spans="1:3" ht="16.5">
      <c r="A31">
        <v>12637</v>
      </c>
      <c r="B31">
        <v>2353</v>
      </c>
      <c r="C31" t="s">
        <v>348</v>
      </c>
    </row>
    <row r="32" spans="2:3" ht="16.5">
      <c r="B32">
        <v>2529</v>
      </c>
      <c r="C32" t="s">
        <v>286</v>
      </c>
    </row>
    <row r="33" spans="2:3" ht="16.5">
      <c r="B33">
        <v>2352</v>
      </c>
      <c r="C33" t="s">
        <v>451</v>
      </c>
    </row>
    <row r="34" spans="1:3" ht="16.5">
      <c r="A34">
        <v>12631</v>
      </c>
      <c r="C34" t="s">
        <v>300</v>
      </c>
    </row>
    <row r="35" spans="1:3" ht="16.5">
      <c r="A35">
        <v>11712</v>
      </c>
      <c r="B35">
        <v>2636</v>
      </c>
      <c r="C35" t="s">
        <v>343</v>
      </c>
    </row>
    <row r="36" spans="1:3" ht="16.5">
      <c r="A36">
        <v>12331</v>
      </c>
      <c r="B36">
        <v>2342</v>
      </c>
      <c r="C36" t="s">
        <v>298</v>
      </c>
    </row>
    <row r="37" spans="2:3" ht="16.5">
      <c r="B37">
        <v>2244</v>
      </c>
      <c r="C37" t="s">
        <v>406</v>
      </c>
    </row>
    <row r="38" spans="2:3" ht="16.5">
      <c r="B38">
        <v>2317</v>
      </c>
      <c r="C38" t="s">
        <v>175</v>
      </c>
    </row>
    <row r="39" spans="1:3" ht="16.5">
      <c r="A39">
        <v>12610</v>
      </c>
      <c r="B39">
        <v>2502</v>
      </c>
      <c r="C39" t="s">
        <v>21</v>
      </c>
    </row>
    <row r="40" spans="1:3" ht="16.5">
      <c r="A40">
        <v>12336</v>
      </c>
      <c r="C40" t="s">
        <v>336</v>
      </c>
    </row>
    <row r="41" spans="1:3" ht="16.5">
      <c r="A41">
        <v>11727</v>
      </c>
      <c r="B41">
        <v>2445</v>
      </c>
      <c r="C41" t="s">
        <v>414</v>
      </c>
    </row>
    <row r="42" spans="1:3" ht="16.5">
      <c r="A42">
        <v>12545</v>
      </c>
      <c r="C42" t="s">
        <v>411</v>
      </c>
    </row>
    <row r="43" spans="1:3" ht="16.5">
      <c r="A43">
        <v>12611</v>
      </c>
      <c r="B43">
        <v>2136</v>
      </c>
      <c r="C43" t="s">
        <v>114</v>
      </c>
    </row>
    <row r="44" spans="1:3" ht="16.5">
      <c r="A44">
        <v>11703</v>
      </c>
      <c r="B44">
        <v>2411</v>
      </c>
      <c r="C44" t="s">
        <v>514</v>
      </c>
    </row>
    <row r="45" spans="1:3" ht="16.5">
      <c r="A45">
        <v>12147</v>
      </c>
      <c r="C45" t="s">
        <v>422</v>
      </c>
    </row>
    <row r="46" spans="1:3" ht="16.5">
      <c r="A46">
        <v>12605</v>
      </c>
      <c r="C46" t="s">
        <v>50</v>
      </c>
    </row>
    <row r="47" spans="2:3" ht="16.5">
      <c r="B47">
        <v>2207</v>
      </c>
      <c r="C47" t="s">
        <v>73</v>
      </c>
    </row>
    <row r="48" spans="1:3" ht="16.5">
      <c r="A48">
        <v>12128</v>
      </c>
      <c r="B48">
        <v>2229</v>
      </c>
      <c r="C48" t="s">
        <v>271</v>
      </c>
    </row>
    <row r="49" spans="1:3" ht="16.5">
      <c r="A49">
        <v>12443</v>
      </c>
      <c r="C49" t="s">
        <v>395</v>
      </c>
    </row>
    <row r="50" spans="2:3" ht="16.5">
      <c r="B50">
        <v>2218</v>
      </c>
      <c r="C50" t="s">
        <v>183</v>
      </c>
    </row>
    <row r="51" spans="2:3" ht="16.5">
      <c r="B51">
        <v>2503</v>
      </c>
      <c r="C51" t="s">
        <v>33</v>
      </c>
    </row>
    <row r="52" spans="1:3" ht="16.5">
      <c r="A52">
        <v>12155</v>
      </c>
      <c r="C52" t="s">
        <v>539</v>
      </c>
    </row>
    <row r="53" spans="2:3" ht="16.5">
      <c r="B53">
        <v>2501</v>
      </c>
      <c r="C53" t="s">
        <v>10</v>
      </c>
    </row>
    <row r="54" spans="1:3" ht="16.5">
      <c r="A54">
        <v>12538</v>
      </c>
      <c r="C54" t="s">
        <v>357</v>
      </c>
    </row>
    <row r="55" spans="1:3" ht="16.5">
      <c r="A55">
        <v>12323</v>
      </c>
      <c r="C55" t="s">
        <v>229</v>
      </c>
    </row>
    <row r="56" spans="1:3" ht="16.5">
      <c r="A56">
        <v>12542</v>
      </c>
      <c r="C56" t="s">
        <v>387</v>
      </c>
    </row>
    <row r="57" spans="1:3" ht="16.5">
      <c r="A57">
        <v>12626</v>
      </c>
      <c r="B57">
        <v>2143</v>
      </c>
      <c r="C57" t="s">
        <v>260</v>
      </c>
    </row>
    <row r="58" spans="2:3" ht="16.5">
      <c r="B58">
        <v>2329</v>
      </c>
      <c r="C58" t="s">
        <v>284</v>
      </c>
    </row>
    <row r="59" spans="1:3" ht="16.5">
      <c r="A59">
        <v>12426</v>
      </c>
      <c r="C59" t="s">
        <v>258</v>
      </c>
    </row>
    <row r="60" spans="1:3" ht="16.5">
      <c r="A60">
        <v>12641</v>
      </c>
      <c r="B60">
        <v>2420</v>
      </c>
      <c r="C60" t="s">
        <v>204</v>
      </c>
    </row>
    <row r="61" spans="1:3" ht="16.5">
      <c r="A61">
        <v>12227</v>
      </c>
      <c r="C61" t="s">
        <v>264</v>
      </c>
    </row>
    <row r="62" spans="1:3" ht="16.5">
      <c r="A62">
        <v>12321</v>
      </c>
      <c r="C62" t="s">
        <v>209</v>
      </c>
    </row>
    <row r="63" spans="1:3" ht="16.5">
      <c r="A63">
        <v>12612</v>
      </c>
      <c r="C63" t="s">
        <v>123</v>
      </c>
    </row>
    <row r="64" spans="1:3" ht="16.5">
      <c r="A64">
        <v>11109</v>
      </c>
      <c r="B64">
        <v>2331</v>
      </c>
      <c r="C64" t="s">
        <v>303</v>
      </c>
    </row>
    <row r="65" spans="1:3" ht="16.5">
      <c r="A65">
        <v>11340</v>
      </c>
      <c r="B65">
        <v>2340</v>
      </c>
      <c r="C65" t="s">
        <v>503</v>
      </c>
    </row>
    <row r="66" spans="2:3" ht="16.5">
      <c r="B66">
        <v>2507</v>
      </c>
      <c r="C66" t="s">
        <v>76</v>
      </c>
    </row>
    <row r="67" spans="1:3" ht="16.5">
      <c r="A67">
        <v>12146</v>
      </c>
      <c r="B67">
        <v>2437</v>
      </c>
      <c r="C67" t="s">
        <v>352</v>
      </c>
    </row>
    <row r="68" spans="1:3" ht="16.5">
      <c r="A68">
        <v>12224</v>
      </c>
      <c r="B68">
        <v>2351</v>
      </c>
      <c r="C68" t="s">
        <v>238</v>
      </c>
    </row>
    <row r="69" spans="1:3" ht="16.5">
      <c r="A69">
        <v>12449</v>
      </c>
      <c r="C69" t="s">
        <v>435</v>
      </c>
    </row>
    <row r="70" spans="1:3" ht="16.5">
      <c r="A70">
        <v>12106</v>
      </c>
      <c r="B70">
        <v>2111</v>
      </c>
      <c r="C70" t="s">
        <v>57</v>
      </c>
    </row>
    <row r="71" spans="1:3" ht="16.5">
      <c r="A71">
        <v>12509</v>
      </c>
      <c r="B71">
        <v>2508</v>
      </c>
      <c r="C71" t="s">
        <v>87</v>
      </c>
    </row>
    <row r="72" spans="1:3" ht="16.5">
      <c r="A72">
        <v>12338</v>
      </c>
      <c r="B72">
        <v>2525</v>
      </c>
      <c r="C72" t="s">
        <v>256</v>
      </c>
    </row>
    <row r="73" spans="1:3" ht="16.5">
      <c r="A73">
        <v>12343</v>
      </c>
      <c r="B73">
        <v>4612</v>
      </c>
      <c r="C73" t="s">
        <v>394</v>
      </c>
    </row>
    <row r="74" spans="1:3" ht="16.5">
      <c r="A74">
        <v>12539</v>
      </c>
      <c r="C74" t="s">
        <v>495</v>
      </c>
    </row>
    <row r="75" spans="2:3" ht="16.5">
      <c r="B75">
        <v>2138</v>
      </c>
      <c r="C75" t="s">
        <v>358</v>
      </c>
    </row>
    <row r="76" spans="1:3" ht="16.5">
      <c r="A76">
        <v>12350</v>
      </c>
      <c r="B76">
        <v>2539</v>
      </c>
      <c r="C76" t="s">
        <v>366</v>
      </c>
    </row>
    <row r="77" spans="2:3" ht="16.5">
      <c r="B77">
        <v>2544</v>
      </c>
      <c r="C77" t="s">
        <v>409</v>
      </c>
    </row>
    <row r="78" spans="1:3" ht="16.5">
      <c r="A78">
        <v>12225</v>
      </c>
      <c r="C78" t="s">
        <v>248</v>
      </c>
    </row>
    <row r="79" spans="1:3" ht="16.5">
      <c r="A79">
        <v>11706</v>
      </c>
      <c r="B79">
        <v>2225</v>
      </c>
      <c r="C79" t="s">
        <v>253</v>
      </c>
    </row>
    <row r="80" spans="1:3" ht="16.5">
      <c r="A80">
        <v>12434</v>
      </c>
      <c r="B80">
        <v>2403</v>
      </c>
      <c r="C80" t="s">
        <v>32</v>
      </c>
    </row>
    <row r="81" spans="2:3" ht="16.5">
      <c r="B81">
        <v>2427</v>
      </c>
      <c r="C81" t="s">
        <v>270</v>
      </c>
    </row>
    <row r="82" spans="1:3" ht="16.5">
      <c r="A82">
        <v>12326</v>
      </c>
      <c r="B82">
        <v>2638</v>
      </c>
      <c r="C82" t="s">
        <v>257</v>
      </c>
    </row>
    <row r="83" spans="2:3" ht="16.5">
      <c r="B83">
        <v>2621</v>
      </c>
      <c r="C83" t="s">
        <v>216</v>
      </c>
    </row>
    <row r="84" spans="1:3" ht="16.5">
      <c r="A84">
        <v>12624</v>
      </c>
      <c r="C84" t="s">
        <v>241</v>
      </c>
    </row>
    <row r="85" spans="1:3" ht="16.5">
      <c r="A85">
        <v>12212</v>
      </c>
      <c r="C85" t="s">
        <v>119</v>
      </c>
    </row>
    <row r="86" spans="1:3" ht="16.5">
      <c r="A86">
        <v>12152</v>
      </c>
      <c r="C86" t="s">
        <v>446</v>
      </c>
    </row>
    <row r="87" spans="1:3" ht="16.5">
      <c r="A87">
        <v>12436</v>
      </c>
      <c r="B87">
        <v>2438</v>
      </c>
      <c r="C87" t="s">
        <v>337</v>
      </c>
    </row>
    <row r="88" spans="1:3" ht="16.5">
      <c r="A88">
        <v>12214</v>
      </c>
      <c r="B88">
        <v>2315</v>
      </c>
      <c r="C88" t="s">
        <v>140</v>
      </c>
    </row>
    <row r="89" spans="1:3" ht="16.5">
      <c r="A89">
        <v>12135</v>
      </c>
      <c r="B89">
        <v>3416</v>
      </c>
      <c r="C89" t="s">
        <v>330</v>
      </c>
    </row>
    <row r="90" spans="2:3" ht="16.5">
      <c r="B90">
        <v>2426</v>
      </c>
      <c r="C90" t="s">
        <v>262</v>
      </c>
    </row>
    <row r="91" spans="2:3" ht="16.5">
      <c r="B91">
        <v>2514</v>
      </c>
      <c r="C91" t="s">
        <v>147</v>
      </c>
    </row>
    <row r="92" spans="1:3" ht="16.5">
      <c r="A92">
        <v>12410</v>
      </c>
      <c r="C92" t="s">
        <v>101</v>
      </c>
    </row>
    <row r="93" spans="2:3" ht="16.5">
      <c r="B93">
        <v>2523</v>
      </c>
      <c r="C93" t="s">
        <v>235</v>
      </c>
    </row>
    <row r="94" spans="2:3" ht="16.5">
      <c r="B94">
        <v>2120</v>
      </c>
      <c r="C94" t="s">
        <v>201</v>
      </c>
    </row>
    <row r="95" spans="2:3" ht="16.5">
      <c r="B95">
        <v>2320</v>
      </c>
      <c r="C95" t="s">
        <v>203</v>
      </c>
    </row>
    <row r="96" spans="2:3" ht="16.5">
      <c r="B96">
        <v>2125</v>
      </c>
      <c r="C96" t="s">
        <v>252</v>
      </c>
    </row>
    <row r="97" spans="2:3" ht="16.5">
      <c r="B97">
        <v>2131</v>
      </c>
      <c r="C97" t="s">
        <v>301</v>
      </c>
    </row>
    <row r="98" spans="1:3" ht="16.5">
      <c r="A98">
        <v>12101</v>
      </c>
      <c r="C98" t="s">
        <v>0</v>
      </c>
    </row>
    <row r="99" spans="1:3" ht="16.5">
      <c r="A99">
        <v>12151</v>
      </c>
      <c r="C99" t="s">
        <v>441</v>
      </c>
    </row>
    <row r="100" spans="1:3" ht="16.5">
      <c r="A100">
        <v>12308</v>
      </c>
      <c r="B100">
        <v>2646</v>
      </c>
      <c r="C100" t="s">
        <v>79</v>
      </c>
    </row>
    <row r="101" spans="1:3" ht="16.5">
      <c r="A101">
        <v>12249</v>
      </c>
      <c r="C101" t="s">
        <v>434</v>
      </c>
    </row>
    <row r="102" spans="2:3" ht="16.5">
      <c r="B102">
        <v>2104</v>
      </c>
      <c r="C102" t="s">
        <v>39</v>
      </c>
    </row>
    <row r="103" spans="2:3" ht="16.5">
      <c r="B103">
        <v>2309</v>
      </c>
      <c r="C103" t="s">
        <v>95</v>
      </c>
    </row>
    <row r="104" spans="1:3" ht="16.5">
      <c r="A104">
        <v>12237</v>
      </c>
      <c r="C104" t="s">
        <v>345</v>
      </c>
    </row>
    <row r="105" spans="1:3" ht="16.5">
      <c r="A105">
        <v>12132</v>
      </c>
      <c r="C105" t="s">
        <v>533</v>
      </c>
    </row>
    <row r="106" spans="1:3" ht="16.5">
      <c r="A106">
        <v>12634</v>
      </c>
      <c r="C106" t="s">
        <v>534</v>
      </c>
    </row>
    <row r="107" spans="2:3" ht="16.5">
      <c r="B107">
        <v>2417</v>
      </c>
      <c r="C107" t="s">
        <v>520</v>
      </c>
    </row>
    <row r="108" spans="2:3" ht="16.5">
      <c r="B108">
        <v>2421</v>
      </c>
      <c r="C108" t="s">
        <v>214</v>
      </c>
    </row>
    <row r="109" spans="1:3" ht="16.5">
      <c r="A109">
        <v>12236</v>
      </c>
      <c r="B109">
        <v>2308</v>
      </c>
      <c r="C109" t="s">
        <v>85</v>
      </c>
    </row>
    <row r="110" spans="1:3" ht="16.5">
      <c r="A110">
        <v>12412</v>
      </c>
      <c r="C110" t="s">
        <v>121</v>
      </c>
    </row>
    <row r="111" spans="1:3" ht="16.5">
      <c r="A111">
        <v>12606</v>
      </c>
      <c r="B111">
        <v>2531</v>
      </c>
      <c r="C111" t="s">
        <v>61</v>
      </c>
    </row>
    <row r="112" spans="2:3" ht="16.5">
      <c r="B112">
        <v>2116</v>
      </c>
      <c r="C112" t="s">
        <v>163</v>
      </c>
    </row>
    <row r="113" spans="1:3" ht="16.5">
      <c r="A113">
        <v>12254</v>
      </c>
      <c r="C113" t="s">
        <v>456</v>
      </c>
    </row>
    <row r="114" spans="1:3" ht="16.5">
      <c r="A114">
        <v>11413</v>
      </c>
      <c r="B114">
        <v>2126</v>
      </c>
      <c r="C114" t="s">
        <v>261</v>
      </c>
    </row>
    <row r="115" spans="1:3" ht="16.5">
      <c r="A115">
        <v>12444</v>
      </c>
      <c r="C115" t="s">
        <v>403</v>
      </c>
    </row>
    <row r="116" spans="1:3" ht="16.5">
      <c r="A116">
        <v>12419</v>
      </c>
      <c r="B116">
        <v>3213</v>
      </c>
      <c r="C116" t="s">
        <v>190</v>
      </c>
    </row>
    <row r="117" spans="2:3" ht="16.5">
      <c r="B117">
        <v>2606</v>
      </c>
      <c r="C117" t="s">
        <v>65</v>
      </c>
    </row>
    <row r="118" spans="2:3" ht="16.5">
      <c r="B118">
        <v>2605</v>
      </c>
      <c r="C118" t="s">
        <v>56</v>
      </c>
    </row>
    <row r="119" spans="1:3" ht="16.5">
      <c r="A119">
        <v>12216</v>
      </c>
      <c r="C119" t="s">
        <v>158</v>
      </c>
    </row>
    <row r="120" spans="1:3" ht="16.5">
      <c r="A120">
        <v>12526</v>
      </c>
      <c r="C120" t="s">
        <v>259</v>
      </c>
    </row>
    <row r="121" spans="1:3" ht="16.5">
      <c r="A121">
        <v>12502</v>
      </c>
      <c r="C121" t="s">
        <v>16</v>
      </c>
    </row>
    <row r="122" spans="1:3" ht="16.5">
      <c r="A122">
        <v>12126</v>
      </c>
      <c r="B122">
        <v>2519</v>
      </c>
      <c r="C122" t="s">
        <v>196</v>
      </c>
    </row>
    <row r="123" spans="1:3" ht="16.5">
      <c r="A123">
        <v>12327</v>
      </c>
      <c r="C123" t="s">
        <v>265</v>
      </c>
    </row>
    <row r="124" spans="1:3" ht="16.5">
      <c r="A124">
        <v>12416</v>
      </c>
      <c r="B124">
        <v>2542</v>
      </c>
      <c r="C124" t="s">
        <v>160</v>
      </c>
    </row>
    <row r="125" spans="2:3" ht="16.5">
      <c r="B125">
        <v>2424</v>
      </c>
      <c r="C125" t="s">
        <v>245</v>
      </c>
    </row>
    <row r="126" spans="2:3" ht="16.5">
      <c r="B126">
        <v>2409</v>
      </c>
      <c r="C126" t="s">
        <v>96</v>
      </c>
    </row>
    <row r="127" spans="1:3" ht="16.5">
      <c r="A127">
        <v>12307</v>
      </c>
      <c r="C127" t="s">
        <v>68</v>
      </c>
    </row>
    <row r="128" spans="1:3" ht="16.5">
      <c r="A128">
        <v>11303</v>
      </c>
      <c r="B128">
        <v>2637</v>
      </c>
      <c r="C128" t="s">
        <v>354</v>
      </c>
    </row>
    <row r="129" spans="2:3" ht="16.5">
      <c r="B129">
        <v>2158</v>
      </c>
      <c r="C129" t="s">
        <v>540</v>
      </c>
    </row>
    <row r="130" spans="1:3" ht="16.5">
      <c r="A130">
        <v>12215</v>
      </c>
      <c r="C130" t="s">
        <v>149</v>
      </c>
    </row>
    <row r="131" spans="2:3" ht="16.5">
      <c r="B131">
        <v>2132</v>
      </c>
      <c r="C131" t="s">
        <v>311</v>
      </c>
    </row>
    <row r="132" spans="1:3" ht="16.5">
      <c r="A132">
        <v>12329</v>
      </c>
      <c r="C132" t="s">
        <v>281</v>
      </c>
    </row>
    <row r="133" spans="1:3" ht="16.5">
      <c r="A133">
        <v>12124</v>
      </c>
      <c r="C133" t="s">
        <v>237</v>
      </c>
    </row>
    <row r="134" spans="1:3" ht="16.5">
      <c r="A134">
        <v>12452</v>
      </c>
      <c r="C134" t="s">
        <v>449</v>
      </c>
    </row>
    <row r="135" spans="1:3" ht="16.5">
      <c r="A135">
        <v>12548</v>
      </c>
      <c r="B135">
        <v>2404</v>
      </c>
      <c r="C135" t="s">
        <v>42</v>
      </c>
    </row>
    <row r="136" spans="2:3" ht="16.5">
      <c r="B136">
        <v>2617</v>
      </c>
      <c r="C136" t="s">
        <v>177</v>
      </c>
    </row>
    <row r="137" spans="1:3" ht="16.5">
      <c r="A137">
        <v>12309</v>
      </c>
      <c r="C137" t="s">
        <v>90</v>
      </c>
    </row>
    <row r="138" spans="1:3" ht="16.5">
      <c r="A138">
        <v>12414</v>
      </c>
      <c r="B138">
        <v>2611</v>
      </c>
      <c r="C138" t="s">
        <v>118</v>
      </c>
    </row>
    <row r="139" spans="1:3" ht="16.5">
      <c r="A139">
        <v>12609</v>
      </c>
      <c r="B139">
        <v>2160</v>
      </c>
      <c r="C139" t="s">
        <v>92</v>
      </c>
    </row>
    <row r="140" spans="1:3" ht="16.5">
      <c r="A140">
        <v>12319</v>
      </c>
      <c r="C140" t="s">
        <v>522</v>
      </c>
    </row>
    <row r="141" spans="1:3" ht="16.5">
      <c r="A141">
        <v>12153</v>
      </c>
      <c r="B141">
        <v>2314</v>
      </c>
      <c r="C141" t="s">
        <v>146</v>
      </c>
    </row>
    <row r="142" spans="1:3" ht="16.5">
      <c r="A142">
        <v>12433</v>
      </c>
      <c r="C142" t="s">
        <v>315</v>
      </c>
    </row>
    <row r="143" spans="1:3" ht="16.5">
      <c r="A143">
        <v>12305</v>
      </c>
      <c r="C143" t="s">
        <v>47</v>
      </c>
    </row>
    <row r="144" spans="1:3" ht="16.5">
      <c r="A144">
        <v>12639</v>
      </c>
      <c r="B144">
        <v>2318</v>
      </c>
      <c r="C144" t="s">
        <v>184</v>
      </c>
    </row>
    <row r="145" spans="1:3" ht="16.5">
      <c r="A145">
        <v>12531</v>
      </c>
      <c r="C145" t="s">
        <v>299</v>
      </c>
    </row>
    <row r="146" spans="1:3" ht="16.5">
      <c r="A146">
        <v>11332</v>
      </c>
      <c r="B146">
        <v>2416</v>
      </c>
      <c r="C146" t="s">
        <v>165</v>
      </c>
    </row>
    <row r="147" spans="1:3" ht="16.5">
      <c r="A147">
        <v>12120</v>
      </c>
      <c r="C147" t="s">
        <v>197</v>
      </c>
    </row>
    <row r="148" spans="1:3" ht="16.5">
      <c r="A148">
        <v>12510</v>
      </c>
      <c r="C148" t="s">
        <v>102</v>
      </c>
    </row>
    <row r="149" spans="1:3" ht="16.5">
      <c r="A149">
        <v>12149</v>
      </c>
      <c r="C149" t="s">
        <v>433</v>
      </c>
    </row>
    <row r="150" spans="1:3" ht="16.5">
      <c r="A150">
        <v>12304</v>
      </c>
      <c r="C150" t="s">
        <v>37</v>
      </c>
    </row>
    <row r="151" spans="1:3" ht="16.5">
      <c r="A151">
        <v>12455</v>
      </c>
      <c r="B151">
        <v>2302</v>
      </c>
      <c r="C151" t="s">
        <v>19</v>
      </c>
    </row>
    <row r="152" spans="2:3" ht="16.5">
      <c r="B152">
        <v>2609</v>
      </c>
      <c r="C152" t="s">
        <v>98</v>
      </c>
    </row>
    <row r="153" spans="1:3" ht="16.5">
      <c r="A153">
        <v>12420</v>
      </c>
      <c r="B153">
        <v>2215</v>
      </c>
      <c r="C153" t="s">
        <v>154</v>
      </c>
    </row>
    <row r="154" spans="1:3" ht="16.5">
      <c r="A154">
        <v>11114</v>
      </c>
      <c r="B154">
        <v>2243</v>
      </c>
      <c r="C154" t="s">
        <v>396</v>
      </c>
    </row>
    <row r="155" spans="1:3" ht="16.5">
      <c r="A155">
        <v>12418</v>
      </c>
      <c r="B155">
        <v>2633</v>
      </c>
      <c r="C155" t="s">
        <v>180</v>
      </c>
    </row>
    <row r="156" spans="1:3" ht="16.5">
      <c r="A156">
        <v>11104</v>
      </c>
      <c r="B156">
        <v>2333</v>
      </c>
      <c r="C156" t="s">
        <v>320</v>
      </c>
    </row>
    <row r="157" spans="1:3" ht="16.5">
      <c r="A157">
        <v>12647</v>
      </c>
      <c r="C157" t="s">
        <v>425</v>
      </c>
    </row>
    <row r="158" spans="1:3" ht="16.5">
      <c r="A158">
        <v>12315</v>
      </c>
      <c r="B158">
        <v>2326</v>
      </c>
      <c r="C158" t="s">
        <v>517</v>
      </c>
    </row>
    <row r="159" spans="2:3" ht="16.5">
      <c r="B159">
        <v>2128</v>
      </c>
      <c r="C159" t="s">
        <v>275</v>
      </c>
    </row>
    <row r="160" spans="2:3" ht="16.5">
      <c r="B160">
        <v>2110</v>
      </c>
      <c r="C160" t="s">
        <v>103</v>
      </c>
    </row>
    <row r="161" spans="1:3" ht="16.5">
      <c r="A161">
        <v>12114</v>
      </c>
      <c r="B161">
        <v>2203</v>
      </c>
      <c r="C161" t="s">
        <v>30</v>
      </c>
    </row>
    <row r="162" spans="2:3" ht="16.5">
      <c r="B162">
        <v>2642</v>
      </c>
      <c r="C162" t="s">
        <v>391</v>
      </c>
    </row>
    <row r="163" spans="2:3" ht="16.5">
      <c r="B163">
        <v>2350</v>
      </c>
      <c r="C163" t="s">
        <v>439</v>
      </c>
    </row>
    <row r="164" spans="1:3" ht="16.5">
      <c r="A164">
        <v>12335</v>
      </c>
      <c r="B164">
        <v>2524</v>
      </c>
      <c r="C164" t="s">
        <v>246</v>
      </c>
    </row>
    <row r="165" spans="2:3" ht="16.5">
      <c r="B165">
        <v>2436</v>
      </c>
      <c r="C165" t="s">
        <v>341</v>
      </c>
    </row>
    <row r="166" spans="1:3" ht="16.5">
      <c r="A166">
        <v>12546</v>
      </c>
      <c r="B166">
        <v>2428</v>
      </c>
      <c r="C166" t="s">
        <v>278</v>
      </c>
    </row>
    <row r="167" spans="1:3" ht="16.5">
      <c r="A167">
        <v>12301</v>
      </c>
      <c r="C167" t="s">
        <v>3</v>
      </c>
    </row>
    <row r="168" spans="2:3" ht="16.5">
      <c r="B168">
        <v>2304</v>
      </c>
      <c r="C168" t="s">
        <v>41</v>
      </c>
    </row>
    <row r="169" spans="1:3" ht="16.5">
      <c r="A169">
        <v>12131</v>
      </c>
      <c r="B169">
        <v>2648</v>
      </c>
      <c r="C169" t="s">
        <v>297</v>
      </c>
    </row>
    <row r="170" spans="1:3" ht="16.5">
      <c r="A170">
        <v>12116</v>
      </c>
      <c r="C170" t="s">
        <v>157</v>
      </c>
    </row>
    <row r="171" spans="1:3" ht="16.5">
      <c r="A171">
        <v>12213</v>
      </c>
      <c r="C171" t="s">
        <v>130</v>
      </c>
    </row>
    <row r="172" spans="1:3" ht="16.5">
      <c r="A172">
        <v>12223</v>
      </c>
      <c r="B172">
        <v>2538</v>
      </c>
      <c r="C172" t="s">
        <v>228</v>
      </c>
    </row>
    <row r="173" spans="1:3" ht="16.5">
      <c r="A173">
        <v>12604</v>
      </c>
      <c r="B173">
        <v>3636</v>
      </c>
      <c r="C173" t="s">
        <v>511</v>
      </c>
    </row>
    <row r="174" spans="1:3" ht="16.5">
      <c r="A174">
        <v>11325</v>
      </c>
      <c r="B174">
        <v>2601</v>
      </c>
      <c r="C174" t="s">
        <v>11</v>
      </c>
    </row>
    <row r="175" spans="1:3" ht="16.5">
      <c r="A175">
        <v>12507</v>
      </c>
      <c r="C175" t="s">
        <v>70</v>
      </c>
    </row>
    <row r="176" spans="1:3" ht="16.5">
      <c r="A176">
        <v>12115</v>
      </c>
      <c r="C176" t="s">
        <v>516</v>
      </c>
    </row>
    <row r="177" spans="1:3" ht="16.5">
      <c r="A177">
        <v>12325</v>
      </c>
      <c r="B177">
        <v>2232</v>
      </c>
      <c r="C177" t="s">
        <v>249</v>
      </c>
    </row>
    <row r="178" spans="1:3" ht="16.5">
      <c r="A178">
        <v>12446</v>
      </c>
      <c r="B178">
        <v>2346</v>
      </c>
      <c r="C178" t="s">
        <v>418</v>
      </c>
    </row>
    <row r="179" spans="1:3" ht="16.5">
      <c r="A179">
        <v>12437</v>
      </c>
      <c r="B179">
        <v>2324</v>
      </c>
      <c r="C179" t="s">
        <v>244</v>
      </c>
    </row>
    <row r="180" spans="1:3" ht="16.5">
      <c r="A180">
        <v>12453</v>
      </c>
      <c r="B180">
        <v>2327</v>
      </c>
      <c r="C180" t="s">
        <v>269</v>
      </c>
    </row>
    <row r="181" spans="2:3" ht="16.5">
      <c r="B181">
        <v>2541</v>
      </c>
      <c r="C181" t="s">
        <v>383</v>
      </c>
    </row>
    <row r="182" spans="1:3" ht="16.5">
      <c r="A182">
        <v>11323</v>
      </c>
      <c r="B182">
        <v>2610</v>
      </c>
      <c r="C182" t="s">
        <v>108</v>
      </c>
    </row>
    <row r="183" spans="2:3" ht="16.5">
      <c r="B183">
        <v>2337</v>
      </c>
      <c r="C183" t="s">
        <v>351</v>
      </c>
    </row>
    <row r="184" spans="1:3" ht="16.5">
      <c r="A184">
        <v>12334</v>
      </c>
      <c r="B184">
        <v>2202</v>
      </c>
      <c r="C184" t="s">
        <v>18</v>
      </c>
    </row>
    <row r="185" spans="2:3" ht="16.5">
      <c r="B185">
        <v>2405</v>
      </c>
      <c r="C185" t="s">
        <v>54</v>
      </c>
    </row>
    <row r="186" spans="2:3" ht="16.5">
      <c r="B186">
        <v>2443</v>
      </c>
      <c r="C186" t="s">
        <v>398</v>
      </c>
    </row>
    <row r="187" spans="1:3" ht="16.5">
      <c r="A187">
        <v>12450</v>
      </c>
      <c r="B187">
        <v>2415</v>
      </c>
      <c r="C187" t="s">
        <v>155</v>
      </c>
    </row>
    <row r="188" spans="1:3" ht="16.5">
      <c r="A188">
        <v>12112</v>
      </c>
      <c r="B188">
        <v>2242</v>
      </c>
      <c r="C188" t="s">
        <v>515</v>
      </c>
    </row>
    <row r="189" spans="1:3" ht="16.5">
      <c r="A189">
        <v>12445</v>
      </c>
      <c r="B189">
        <v>2435</v>
      </c>
      <c r="C189" t="s">
        <v>332</v>
      </c>
    </row>
    <row r="190" spans="1:3" ht="16.5">
      <c r="A190">
        <v>12613</v>
      </c>
      <c r="C190" t="s">
        <v>134</v>
      </c>
    </row>
    <row r="191" spans="1:3" ht="16.5">
      <c r="A191">
        <v>12422</v>
      </c>
      <c r="B191">
        <v>2644</v>
      </c>
      <c r="C191" t="s">
        <v>220</v>
      </c>
    </row>
    <row r="192" spans="1:3" ht="16.5">
      <c r="A192">
        <v>12311</v>
      </c>
      <c r="C192" t="s">
        <v>111</v>
      </c>
    </row>
    <row r="193" spans="1:3" ht="16.5">
      <c r="A193">
        <v>12122</v>
      </c>
      <c r="C193" t="s">
        <v>217</v>
      </c>
    </row>
    <row r="194" spans="1:3" ht="16.5">
      <c r="A194">
        <v>12515</v>
      </c>
      <c r="B194">
        <v>2627</v>
      </c>
      <c r="C194" t="s">
        <v>151</v>
      </c>
    </row>
    <row r="195" spans="1:3" ht="16.5">
      <c r="A195">
        <v>12402</v>
      </c>
      <c r="C195" t="s">
        <v>15</v>
      </c>
    </row>
    <row r="196" spans="1:3" ht="16.5">
      <c r="A196">
        <v>12302</v>
      </c>
      <c r="C196" t="s">
        <v>14</v>
      </c>
    </row>
    <row r="197" spans="1:3" ht="16.5">
      <c r="A197">
        <v>11211</v>
      </c>
      <c r="B197">
        <v>2311</v>
      </c>
      <c r="C197" t="s">
        <v>116</v>
      </c>
    </row>
    <row r="198" spans="1:3" ht="16.5">
      <c r="A198">
        <v>12617</v>
      </c>
      <c r="C198" t="s">
        <v>172</v>
      </c>
    </row>
    <row r="199" spans="1:3" ht="16.5">
      <c r="A199">
        <v>12517</v>
      </c>
      <c r="B199">
        <v>2624</v>
      </c>
      <c r="C199" t="s">
        <v>171</v>
      </c>
    </row>
    <row r="200" spans="1:3" ht="16.5">
      <c r="A200">
        <v>12121</v>
      </c>
      <c r="C200" t="s">
        <v>207</v>
      </c>
    </row>
    <row r="201" spans="1:3" ht="16.5">
      <c r="A201">
        <v>12123</v>
      </c>
      <c r="C201" t="s">
        <v>227</v>
      </c>
    </row>
    <row r="202" spans="1:3" ht="16.5">
      <c r="A202">
        <v>12349</v>
      </c>
      <c r="B202">
        <v>2505</v>
      </c>
      <c r="C202" t="s">
        <v>55</v>
      </c>
    </row>
    <row r="203" spans="2:3" ht="16.5">
      <c r="B203">
        <v>2325</v>
      </c>
      <c r="C203" t="s">
        <v>254</v>
      </c>
    </row>
    <row r="204" spans="2:3" ht="16.5">
      <c r="B204">
        <v>2230</v>
      </c>
      <c r="C204" t="s">
        <v>294</v>
      </c>
    </row>
    <row r="205" spans="1:3" ht="16.5">
      <c r="A205">
        <v>12411</v>
      </c>
      <c r="B205">
        <v>2626</v>
      </c>
      <c r="C205" t="s">
        <v>112</v>
      </c>
    </row>
    <row r="206" spans="1:3" ht="16.5">
      <c r="A206">
        <v>12318</v>
      </c>
      <c r="C206" t="s">
        <v>179</v>
      </c>
    </row>
    <row r="207" spans="2:3" ht="16.5">
      <c r="B207">
        <v>2151</v>
      </c>
      <c r="C207" t="s">
        <v>444</v>
      </c>
    </row>
    <row r="208" spans="1:3" ht="16.5">
      <c r="A208">
        <v>12234</v>
      </c>
      <c r="C208" t="s">
        <v>324</v>
      </c>
    </row>
    <row r="209" spans="1:3" ht="16.5">
      <c r="A209">
        <v>12316</v>
      </c>
      <c r="C209" t="s">
        <v>159</v>
      </c>
    </row>
    <row r="210" spans="1:3" ht="16.5">
      <c r="A210">
        <v>12528</v>
      </c>
      <c r="C210" t="s">
        <v>273</v>
      </c>
    </row>
    <row r="211" spans="1:3" ht="16.5">
      <c r="A211">
        <v>12628</v>
      </c>
      <c r="C211" t="s">
        <v>274</v>
      </c>
    </row>
    <row r="212" spans="1:3" ht="16.5">
      <c r="A212">
        <v>12330</v>
      </c>
      <c r="C212" t="s">
        <v>290</v>
      </c>
    </row>
    <row r="213" spans="1:3" ht="16.5">
      <c r="A213">
        <v>12339</v>
      </c>
      <c r="B213">
        <v>3314</v>
      </c>
      <c r="C213" t="s">
        <v>507</v>
      </c>
    </row>
    <row r="214" spans="1:3" ht="16.5">
      <c r="A214">
        <v>12133</v>
      </c>
      <c r="B214">
        <v>2228</v>
      </c>
      <c r="C214" t="s">
        <v>276</v>
      </c>
    </row>
    <row r="215" spans="1:3" ht="16.5">
      <c r="A215">
        <v>12441</v>
      </c>
      <c r="B215">
        <v>2345</v>
      </c>
      <c r="C215" t="s">
        <v>377</v>
      </c>
    </row>
    <row r="216" spans="2:3" ht="16.5">
      <c r="B216">
        <v>2157</v>
      </c>
      <c r="C216" t="s">
        <v>461</v>
      </c>
    </row>
    <row r="217" spans="2:3" ht="16.5">
      <c r="B217">
        <v>2442</v>
      </c>
      <c r="C217" t="s">
        <v>390</v>
      </c>
    </row>
    <row r="218" spans="1:3" ht="16.5">
      <c r="A218">
        <v>11731</v>
      </c>
      <c r="B218">
        <v>2632</v>
      </c>
      <c r="C218" t="s">
        <v>313</v>
      </c>
    </row>
    <row r="219" spans="2:3" ht="16.5">
      <c r="B219">
        <v>2603</v>
      </c>
      <c r="C219" t="s">
        <v>34</v>
      </c>
    </row>
    <row r="220" spans="2:3" ht="16.5">
      <c r="B220">
        <v>2517</v>
      </c>
      <c r="C220" t="s">
        <v>176</v>
      </c>
    </row>
    <row r="221" spans="2:3" ht="16.5">
      <c r="B221">
        <v>2423</v>
      </c>
      <c r="C221" t="s">
        <v>526</v>
      </c>
    </row>
    <row r="222" spans="1:3" ht="16.5">
      <c r="A222">
        <v>12220</v>
      </c>
      <c r="C222" t="s">
        <v>198</v>
      </c>
    </row>
    <row r="223" spans="1:3" ht="16.5">
      <c r="A223">
        <v>12534</v>
      </c>
      <c r="C223" t="s">
        <v>325</v>
      </c>
    </row>
    <row r="224" spans="1:3" ht="16.5">
      <c r="A224">
        <v>12424</v>
      </c>
      <c r="B224">
        <v>2226</v>
      </c>
      <c r="C224" t="s">
        <v>240</v>
      </c>
    </row>
    <row r="225" spans="1:3" ht="16.5">
      <c r="A225">
        <v>12240</v>
      </c>
      <c r="B225">
        <v>2217</v>
      </c>
      <c r="C225" t="s">
        <v>174</v>
      </c>
    </row>
    <row r="226" spans="1:3" ht="16.5">
      <c r="A226">
        <v>12625</v>
      </c>
      <c r="B226">
        <v>3207</v>
      </c>
      <c r="C226" t="s">
        <v>251</v>
      </c>
    </row>
    <row r="227" spans="2:3" ht="16.5">
      <c r="B227">
        <v>2640</v>
      </c>
      <c r="C227" t="s">
        <v>374</v>
      </c>
    </row>
    <row r="228" spans="2:3" ht="16.5">
      <c r="B228">
        <v>2543</v>
      </c>
      <c r="C228" t="s">
        <v>399</v>
      </c>
    </row>
    <row r="229" spans="1:3" ht="16.5">
      <c r="A229">
        <v>12150</v>
      </c>
      <c r="B229">
        <v>2449</v>
      </c>
      <c r="C229" t="s">
        <v>437</v>
      </c>
    </row>
    <row r="230" spans="1:3" ht="16.5">
      <c r="A230">
        <v>11315</v>
      </c>
      <c r="B230">
        <v>2528</v>
      </c>
      <c r="C230" t="s">
        <v>530</v>
      </c>
    </row>
    <row r="231" spans="1:3" ht="16.5">
      <c r="A231">
        <v>12649</v>
      </c>
      <c r="C231" t="s">
        <v>538</v>
      </c>
    </row>
    <row r="232" spans="1:3" ht="16.5">
      <c r="A232">
        <v>12616</v>
      </c>
      <c r="C232" t="s">
        <v>162</v>
      </c>
    </row>
    <row r="233" spans="2:3" ht="16.5">
      <c r="B233">
        <v>2117</v>
      </c>
      <c r="C233" t="s">
        <v>173</v>
      </c>
    </row>
    <row r="234" spans="1:3" ht="16.5">
      <c r="A234">
        <v>12340</v>
      </c>
      <c r="B234">
        <v>3428</v>
      </c>
      <c r="C234" t="s">
        <v>368</v>
      </c>
    </row>
    <row r="235" spans="1:3" ht="16.5">
      <c r="A235">
        <v>12141</v>
      </c>
      <c r="B235">
        <v>2401</v>
      </c>
      <c r="C235" t="s">
        <v>9</v>
      </c>
    </row>
    <row r="236" spans="1:3" ht="16.5">
      <c r="A236">
        <v>12218</v>
      </c>
      <c r="B236">
        <v>2149</v>
      </c>
      <c r="C236" t="s">
        <v>178</v>
      </c>
    </row>
    <row r="237" spans="1:3" ht="16.5">
      <c r="A237">
        <v>12222</v>
      </c>
      <c r="B237">
        <v>2530</v>
      </c>
      <c r="C237" t="s">
        <v>218</v>
      </c>
    </row>
    <row r="238" spans="1:3" ht="16.5">
      <c r="A238">
        <v>12346</v>
      </c>
      <c r="B238">
        <v>2156</v>
      </c>
      <c r="C238" t="s">
        <v>417</v>
      </c>
    </row>
    <row r="239" spans="1:3" ht="16.5">
      <c r="A239">
        <v>12243</v>
      </c>
      <c r="B239">
        <v>3722</v>
      </c>
      <c r="C239" t="s">
        <v>393</v>
      </c>
    </row>
    <row r="240" spans="1:3" ht="16.5">
      <c r="A240">
        <v>12615</v>
      </c>
      <c r="B240">
        <v>2630</v>
      </c>
      <c r="C240" t="s">
        <v>152</v>
      </c>
    </row>
    <row r="241" spans="2:3" ht="16.5">
      <c r="B241">
        <v>2133</v>
      </c>
      <c r="C241" t="s">
        <v>318</v>
      </c>
    </row>
    <row r="242" spans="2:3" ht="16.5">
      <c r="B242">
        <v>2509</v>
      </c>
      <c r="C242" t="s">
        <v>97</v>
      </c>
    </row>
    <row r="243" spans="1:3" ht="16.5">
      <c r="A243">
        <v>11720</v>
      </c>
      <c r="B243">
        <v>2612</v>
      </c>
      <c r="C243" t="s">
        <v>128</v>
      </c>
    </row>
    <row r="244" spans="1:3" ht="16.5">
      <c r="A244">
        <v>12241</v>
      </c>
      <c r="B244">
        <v>3226</v>
      </c>
      <c r="C244" t="s">
        <v>375</v>
      </c>
    </row>
    <row r="245" spans="1:3" ht="16.5">
      <c r="A245">
        <v>12540</v>
      </c>
      <c r="C245" t="s">
        <v>369</v>
      </c>
    </row>
    <row r="246" spans="2:3" ht="16.5">
      <c r="B246">
        <v>2522</v>
      </c>
      <c r="C246" t="s">
        <v>225</v>
      </c>
    </row>
    <row r="247" spans="1:3" ht="16.5">
      <c r="A247">
        <v>12423</v>
      </c>
      <c r="B247">
        <v>2645</v>
      </c>
      <c r="C247" t="s">
        <v>230</v>
      </c>
    </row>
    <row r="248" spans="1:3" ht="16.5">
      <c r="A248">
        <v>12454</v>
      </c>
      <c r="C248" t="s">
        <v>457</v>
      </c>
    </row>
    <row r="249" spans="1:3" ht="16.5">
      <c r="A249">
        <v>12244</v>
      </c>
      <c r="C249" t="s">
        <v>402</v>
      </c>
    </row>
    <row r="250" spans="1:3" ht="16.5">
      <c r="A250">
        <v>12643</v>
      </c>
      <c r="B250">
        <v>3427</v>
      </c>
      <c r="C250" t="s">
        <v>542</v>
      </c>
    </row>
    <row r="251" spans="1:3" ht="16.5">
      <c r="A251">
        <v>12421</v>
      </c>
      <c r="C251" t="s">
        <v>524</v>
      </c>
    </row>
    <row r="252" spans="1:3" ht="16.5">
      <c r="A252">
        <v>12345</v>
      </c>
      <c r="B252">
        <v>2316</v>
      </c>
      <c r="C252" t="s">
        <v>518</v>
      </c>
    </row>
    <row r="253" spans="2:3" ht="16.5">
      <c r="B253">
        <v>2608</v>
      </c>
      <c r="C253" t="s">
        <v>88</v>
      </c>
    </row>
    <row r="254" spans="1:3" ht="16.5">
      <c r="A254">
        <v>12310</v>
      </c>
      <c r="B254">
        <v>2208</v>
      </c>
      <c r="C254" t="s">
        <v>84</v>
      </c>
    </row>
    <row r="255" spans="1:3" ht="16.5">
      <c r="A255">
        <v>11539</v>
      </c>
      <c r="B255">
        <v>2447</v>
      </c>
      <c r="C255" t="s">
        <v>428</v>
      </c>
    </row>
    <row r="256" spans="1:3" ht="16.5">
      <c r="A256">
        <v>12204</v>
      </c>
      <c r="C256" t="s">
        <v>36</v>
      </c>
    </row>
    <row r="257" spans="2:3" ht="16.5">
      <c r="B257">
        <v>2241</v>
      </c>
      <c r="C257" t="s">
        <v>380</v>
      </c>
    </row>
    <row r="258" spans="1:3" ht="16.5">
      <c r="A258">
        <v>12408</v>
      </c>
      <c r="B258">
        <v>2154</v>
      </c>
      <c r="C258" t="s">
        <v>80</v>
      </c>
    </row>
    <row r="259" spans="1:3" ht="16.5">
      <c r="A259">
        <v>12228</v>
      </c>
      <c r="B259">
        <v>2307</v>
      </c>
      <c r="C259" t="s">
        <v>74</v>
      </c>
    </row>
    <row r="260" spans="2:3" ht="16.5">
      <c r="B260">
        <v>2231</v>
      </c>
      <c r="C260" t="s">
        <v>302</v>
      </c>
    </row>
    <row r="261" spans="2:3" ht="16.5">
      <c r="B261">
        <v>2210</v>
      </c>
      <c r="C261" t="s">
        <v>104</v>
      </c>
    </row>
    <row r="262" spans="1:3" ht="16.5">
      <c r="A262">
        <v>12541</v>
      </c>
      <c r="C262" t="s">
        <v>378</v>
      </c>
    </row>
    <row r="263" spans="2:3" ht="16.5">
      <c r="B263">
        <v>2520</v>
      </c>
      <c r="C263" t="s">
        <v>205</v>
      </c>
    </row>
    <row r="264" spans="1:3" ht="16.5">
      <c r="A264">
        <v>12219</v>
      </c>
      <c r="B264">
        <v>2332</v>
      </c>
      <c r="C264" t="s">
        <v>189</v>
      </c>
    </row>
    <row r="265" spans="1:3" ht="16.5">
      <c r="A265">
        <v>11216</v>
      </c>
      <c r="B265">
        <v>2506</v>
      </c>
      <c r="C265" t="s">
        <v>64</v>
      </c>
    </row>
    <row r="266" spans="1:3" ht="16.5">
      <c r="A266">
        <v>12607</v>
      </c>
      <c r="C266" t="s">
        <v>71</v>
      </c>
    </row>
    <row r="267" spans="1:3" ht="16.5">
      <c r="A267">
        <v>12313</v>
      </c>
      <c r="B267">
        <v>3538</v>
      </c>
      <c r="C267" t="s">
        <v>131</v>
      </c>
    </row>
    <row r="268" spans="1:3" ht="16.5">
      <c r="A268">
        <v>12337</v>
      </c>
      <c r="B268">
        <v>2448</v>
      </c>
      <c r="C268" t="s">
        <v>346</v>
      </c>
    </row>
    <row r="269" spans="1:3" ht="16.5">
      <c r="A269">
        <v>11605</v>
      </c>
      <c r="B269">
        <v>2335</v>
      </c>
      <c r="C269" t="s">
        <v>331</v>
      </c>
    </row>
    <row r="270" spans="1:3" ht="16.5">
      <c r="A270">
        <v>12431</v>
      </c>
      <c r="B270">
        <v>2211</v>
      </c>
      <c r="C270" t="s">
        <v>115</v>
      </c>
    </row>
    <row r="271" spans="1:3" ht="16.5">
      <c r="A271">
        <v>12620</v>
      </c>
      <c r="C271" t="s">
        <v>200</v>
      </c>
    </row>
    <row r="272" spans="1:3" ht="16.5">
      <c r="A272">
        <v>12403</v>
      </c>
      <c r="C272" t="s">
        <v>26</v>
      </c>
    </row>
    <row r="273" spans="2:3" ht="16.5">
      <c r="B273">
        <v>3241</v>
      </c>
      <c r="C273" t="s">
        <v>420</v>
      </c>
    </row>
    <row r="274" spans="1:3" ht="16.5">
      <c r="A274">
        <v>12621</v>
      </c>
      <c r="C274" t="s">
        <v>211</v>
      </c>
    </row>
    <row r="275" spans="2:3" ht="16.5">
      <c r="B275" t="s">
        <v>481</v>
      </c>
      <c r="C275" t="s">
        <v>454</v>
      </c>
    </row>
    <row r="276" spans="1:3" ht="16.5">
      <c r="A276" s="49"/>
      <c r="B276" s="49">
        <v>2546</v>
      </c>
      <c r="C276" s="50" t="s">
        <v>496</v>
      </c>
    </row>
    <row r="277" spans="1:3" ht="16.5">
      <c r="A277">
        <v>12303</v>
      </c>
      <c r="B277">
        <v>2118</v>
      </c>
      <c r="C277" t="s">
        <v>25</v>
      </c>
    </row>
    <row r="278" spans="2:3" ht="16.5">
      <c r="B278">
        <v>2444</v>
      </c>
      <c r="C278" t="s">
        <v>408</v>
      </c>
    </row>
    <row r="279" spans="1:3" ht="16.5">
      <c r="A279">
        <v>12110</v>
      </c>
      <c r="B279">
        <v>2619</v>
      </c>
      <c r="C279" t="s">
        <v>99</v>
      </c>
    </row>
    <row r="280" spans="1:3" ht="16.5">
      <c r="A280">
        <v>12522</v>
      </c>
      <c r="C280" t="s">
        <v>221</v>
      </c>
    </row>
    <row r="281" spans="1:3" ht="16.5">
      <c r="A281">
        <v>12438</v>
      </c>
      <c r="B281">
        <v>2402</v>
      </c>
      <c r="C281" t="s">
        <v>20</v>
      </c>
    </row>
    <row r="282" spans="2:3" ht="16.5">
      <c r="B282">
        <v>2408</v>
      </c>
      <c r="C282" t="s">
        <v>86</v>
      </c>
    </row>
    <row r="283" spans="1:3" ht="16.5">
      <c r="A283">
        <v>12439</v>
      </c>
      <c r="C283" t="s">
        <v>363</v>
      </c>
    </row>
    <row r="284" spans="1:3" ht="16.5">
      <c r="A284">
        <v>12328</v>
      </c>
      <c r="C284" t="s">
        <v>272</v>
      </c>
    </row>
    <row r="285" spans="2:3" ht="16.5">
      <c r="B285">
        <v>2107</v>
      </c>
      <c r="C285" t="s">
        <v>72</v>
      </c>
    </row>
    <row r="286" spans="2:3" ht="16.5">
      <c r="B286">
        <v>2114</v>
      </c>
      <c r="C286" t="s">
        <v>144</v>
      </c>
    </row>
    <row r="287" spans="1:3" ht="16.5">
      <c r="A287">
        <v>12428</v>
      </c>
      <c r="B287">
        <v>2613</v>
      </c>
      <c r="C287" t="s">
        <v>139</v>
      </c>
    </row>
    <row r="288" spans="1:3" ht="16.5">
      <c r="A288">
        <v>12646</v>
      </c>
      <c r="C288" t="s">
        <v>419</v>
      </c>
    </row>
    <row r="289" spans="1:3" ht="16.5">
      <c r="A289">
        <v>11106</v>
      </c>
      <c r="B289">
        <v>2127</v>
      </c>
      <c r="C289" t="s">
        <v>268</v>
      </c>
    </row>
    <row r="290" spans="2:3" ht="16.5">
      <c r="B290">
        <v>2222</v>
      </c>
      <c r="C290" t="s">
        <v>223</v>
      </c>
    </row>
    <row r="291" spans="2:3" ht="16.5">
      <c r="B291">
        <v>2536</v>
      </c>
      <c r="C291" t="s">
        <v>342</v>
      </c>
    </row>
    <row r="292" spans="1:3" ht="16.5">
      <c r="A292">
        <v>12629</v>
      </c>
      <c r="C292" t="s">
        <v>532</v>
      </c>
    </row>
    <row r="293" spans="1:3" ht="16.5">
      <c r="A293">
        <v>12320</v>
      </c>
      <c r="C293" t="s">
        <v>199</v>
      </c>
    </row>
    <row r="294" spans="1:3" ht="16.5">
      <c r="A294">
        <v>12125</v>
      </c>
      <c r="C294" t="s">
        <v>247</v>
      </c>
    </row>
    <row r="295" spans="2:3" ht="16.5">
      <c r="B295">
        <v>2430</v>
      </c>
      <c r="C295" t="s">
        <v>296</v>
      </c>
    </row>
    <row r="296" spans="2:3" ht="16.5">
      <c r="B296">
        <v>2533</v>
      </c>
      <c r="C296" t="s">
        <v>322</v>
      </c>
    </row>
    <row r="297" spans="1:3" ht="16.5">
      <c r="A297">
        <v>12435</v>
      </c>
      <c r="B297">
        <v>2439</v>
      </c>
      <c r="C297" t="s">
        <v>535</v>
      </c>
    </row>
    <row r="298" spans="1:3" ht="16.5">
      <c r="A298">
        <v>12638</v>
      </c>
      <c r="B298">
        <v>2422</v>
      </c>
      <c r="C298" t="s">
        <v>525</v>
      </c>
    </row>
    <row r="299" spans="1:3" ht="16.5">
      <c r="A299">
        <v>12226</v>
      </c>
      <c r="C299" t="s">
        <v>527</v>
      </c>
    </row>
    <row r="300" spans="1:3" ht="16.5">
      <c r="A300">
        <v>12527</v>
      </c>
      <c r="C300" t="s">
        <v>528</v>
      </c>
    </row>
    <row r="301" spans="2:3" ht="16.5">
      <c r="B301">
        <v>2152</v>
      </c>
      <c r="C301" t="s">
        <v>450</v>
      </c>
    </row>
    <row r="302" spans="1:3" ht="16.5">
      <c r="A302">
        <v>12544</v>
      </c>
      <c r="C302" t="s">
        <v>404</v>
      </c>
    </row>
    <row r="303" spans="1:3" ht="16.5">
      <c r="A303">
        <v>12232</v>
      </c>
      <c r="C303" t="s">
        <v>306</v>
      </c>
    </row>
    <row r="304" spans="1:3" ht="16.5">
      <c r="A304">
        <v>12347</v>
      </c>
      <c r="C304" t="s">
        <v>424</v>
      </c>
    </row>
    <row r="305" spans="2:3" ht="16.5">
      <c r="B305">
        <v>2112</v>
      </c>
      <c r="C305" t="s">
        <v>124</v>
      </c>
    </row>
    <row r="306" spans="1:3" ht="16.5">
      <c r="A306">
        <v>12107</v>
      </c>
      <c r="C306" t="s">
        <v>66</v>
      </c>
    </row>
    <row r="307" spans="2:3" ht="16.5">
      <c r="B307">
        <v>2137</v>
      </c>
      <c r="C307" t="s">
        <v>349</v>
      </c>
    </row>
    <row r="308" spans="1:3" ht="16.5">
      <c r="A308">
        <v>12630</v>
      </c>
      <c r="C308" t="s">
        <v>293</v>
      </c>
    </row>
    <row r="309" spans="2:3" ht="16.5">
      <c r="B309">
        <v>2504</v>
      </c>
      <c r="C309" t="s">
        <v>43</v>
      </c>
    </row>
    <row r="310" spans="1:3" ht="16.5">
      <c r="A310">
        <v>12524</v>
      </c>
      <c r="B310">
        <v>2119</v>
      </c>
      <c r="C310" t="s">
        <v>193</v>
      </c>
    </row>
    <row r="311" spans="1:3" ht="16.5">
      <c r="A311">
        <v>12432</v>
      </c>
      <c r="C311" t="s">
        <v>308</v>
      </c>
    </row>
    <row r="312" spans="2:3" ht="16.5">
      <c r="B312">
        <v>2102</v>
      </c>
      <c r="C312" t="s">
        <v>17</v>
      </c>
    </row>
    <row r="313" spans="1:3" ht="16.5">
      <c r="A313">
        <v>12139</v>
      </c>
      <c r="C313" t="s">
        <v>361</v>
      </c>
    </row>
    <row r="314" spans="1:3" ht="16.5">
      <c r="A314">
        <v>12601</v>
      </c>
      <c r="C314" t="s">
        <v>5</v>
      </c>
    </row>
    <row r="315" spans="2:3" ht="16.5">
      <c r="B315">
        <v>2212</v>
      </c>
      <c r="C315" t="s">
        <v>125</v>
      </c>
    </row>
    <row r="316" spans="2:3" ht="16.5">
      <c r="B316">
        <v>2153</v>
      </c>
      <c r="C316" t="s">
        <v>453</v>
      </c>
    </row>
    <row r="317" spans="1:3" ht="16.5">
      <c r="A317">
        <v>12642</v>
      </c>
      <c r="C317" t="s">
        <v>388</v>
      </c>
    </row>
    <row r="318" spans="1:3" ht="16.5">
      <c r="A318">
        <v>12341</v>
      </c>
      <c r="C318" t="s">
        <v>376</v>
      </c>
    </row>
    <row r="319" spans="2:3" ht="16.5">
      <c r="B319">
        <v>2237</v>
      </c>
      <c r="C319" t="s">
        <v>350</v>
      </c>
    </row>
    <row r="320" spans="2:3" ht="16.5">
      <c r="B320">
        <v>2616</v>
      </c>
      <c r="C320" t="s">
        <v>167</v>
      </c>
    </row>
    <row r="321" spans="1:3" ht="16.5">
      <c r="A321">
        <v>12248</v>
      </c>
      <c r="B321">
        <v>2406</v>
      </c>
      <c r="C321" t="s">
        <v>63</v>
      </c>
    </row>
    <row r="322" spans="2:3" ht="16.5">
      <c r="B322">
        <v>2303</v>
      </c>
      <c r="C322" t="s">
        <v>31</v>
      </c>
    </row>
    <row r="323" spans="1:3" ht="16.5">
      <c r="A323">
        <v>12354</v>
      </c>
      <c r="B323">
        <v>2545</v>
      </c>
      <c r="C323" t="s">
        <v>415</v>
      </c>
    </row>
    <row r="324" spans="2:3" ht="16.5">
      <c r="B324">
        <v>2106</v>
      </c>
      <c r="C324" t="s">
        <v>62</v>
      </c>
    </row>
    <row r="325" spans="2:3" ht="16.5">
      <c r="B325">
        <v>2412</v>
      </c>
      <c r="C325" t="s">
        <v>127</v>
      </c>
    </row>
    <row r="326" spans="1:3" ht="16.5">
      <c r="A326">
        <v>12506</v>
      </c>
      <c r="B326">
        <v>2204</v>
      </c>
      <c r="C326" t="s">
        <v>40</v>
      </c>
    </row>
    <row r="327" spans="1:3" ht="16.5">
      <c r="A327">
        <v>12154</v>
      </c>
      <c r="C327" t="s">
        <v>455</v>
      </c>
    </row>
    <row r="328" spans="1:3" ht="16.5">
      <c r="A328">
        <v>12512</v>
      </c>
      <c r="C328" t="s">
        <v>122</v>
      </c>
    </row>
    <row r="329" spans="1:3" ht="16.5">
      <c r="A329">
        <v>12108</v>
      </c>
      <c r="B329">
        <v>2625</v>
      </c>
      <c r="C329" t="s">
        <v>78</v>
      </c>
    </row>
    <row r="330" spans="1:3" ht="16.5">
      <c r="A330">
        <v>12514</v>
      </c>
      <c r="C330" t="s">
        <v>142</v>
      </c>
    </row>
    <row r="331" spans="1:3" ht="16.5">
      <c r="A331">
        <v>12221</v>
      </c>
      <c r="C331" t="s">
        <v>208</v>
      </c>
    </row>
    <row r="332" spans="2:3" ht="16.5">
      <c r="B332">
        <v>2310</v>
      </c>
      <c r="C332" t="s">
        <v>105</v>
      </c>
    </row>
    <row r="333" spans="2:3" ht="16.5">
      <c r="B333">
        <v>2155</v>
      </c>
      <c r="C333" t="s">
        <v>458</v>
      </c>
    </row>
    <row r="334" spans="2:3" ht="16.5">
      <c r="B334">
        <v>2113</v>
      </c>
      <c r="C334" t="s">
        <v>505</v>
      </c>
    </row>
    <row r="335" spans="2:3" ht="16.5">
      <c r="B335">
        <v>2224</v>
      </c>
      <c r="C335" t="s">
        <v>243</v>
      </c>
    </row>
    <row r="336" spans="2:3" ht="16.5">
      <c r="B336">
        <v>2344</v>
      </c>
      <c r="C336" t="s">
        <v>407</v>
      </c>
    </row>
    <row r="337" spans="1:3" ht="16.5">
      <c r="A337">
        <v>12127</v>
      </c>
      <c r="B337">
        <v>2124</v>
      </c>
      <c r="C337" t="s">
        <v>242</v>
      </c>
    </row>
    <row r="338" spans="1:3" ht="16.5">
      <c r="A338">
        <v>12143</v>
      </c>
      <c r="C338" t="s">
        <v>392</v>
      </c>
    </row>
    <row r="339" spans="2:3" ht="16.5">
      <c r="B339">
        <v>2348</v>
      </c>
      <c r="C339" t="s">
        <v>432</v>
      </c>
    </row>
    <row r="340" spans="1:3" ht="16.5">
      <c r="A340">
        <v>12246</v>
      </c>
      <c r="B340">
        <v>3323</v>
      </c>
      <c r="C340" t="s">
        <v>416</v>
      </c>
    </row>
    <row r="341" spans="1:3" ht="16.5">
      <c r="A341">
        <v>12238</v>
      </c>
      <c r="B341">
        <v>2454</v>
      </c>
      <c r="C341" t="s">
        <v>356</v>
      </c>
    </row>
    <row r="342" spans="1:3" ht="16.5">
      <c r="A342">
        <v>12203</v>
      </c>
      <c r="C342" t="s">
        <v>24</v>
      </c>
    </row>
    <row r="343" spans="1:3" ht="16.5">
      <c r="A343">
        <v>12525</v>
      </c>
      <c r="B343">
        <v>2513</v>
      </c>
      <c r="C343" t="s">
        <v>138</v>
      </c>
    </row>
    <row r="344" spans="1:3" ht="16.5">
      <c r="A344">
        <v>12231</v>
      </c>
      <c r="B344">
        <v>2330</v>
      </c>
      <c r="C344" t="s">
        <v>295</v>
      </c>
    </row>
    <row r="345" spans="1:3" ht="16.5">
      <c r="A345">
        <v>12504</v>
      </c>
      <c r="B345">
        <v>2206</v>
      </c>
      <c r="C345" t="s">
        <v>494</v>
      </c>
    </row>
    <row r="346" spans="1:3" ht="16.5">
      <c r="A346">
        <v>12332</v>
      </c>
      <c r="C346" t="s">
        <v>307</v>
      </c>
    </row>
    <row r="347" spans="1:3" ht="16.5">
      <c r="A347">
        <v>12205</v>
      </c>
      <c r="C347" t="s">
        <v>46</v>
      </c>
    </row>
    <row r="348" spans="1:3" ht="16.5">
      <c r="A348">
        <v>12105</v>
      </c>
      <c r="B348">
        <v>2512</v>
      </c>
      <c r="C348" t="s">
        <v>45</v>
      </c>
    </row>
    <row r="349" spans="2:3" ht="16.5">
      <c r="B349">
        <v>2213</v>
      </c>
      <c r="C349" t="s">
        <v>135</v>
      </c>
    </row>
    <row r="350" spans="2:3" ht="16.5">
      <c r="B350">
        <v>2123</v>
      </c>
      <c r="C350" t="s">
        <v>232</v>
      </c>
    </row>
    <row r="351" spans="2:3" ht="16.5">
      <c r="B351">
        <v>2535</v>
      </c>
      <c r="C351" t="s">
        <v>333</v>
      </c>
    </row>
    <row r="352" spans="2:3" ht="16.5">
      <c r="B352">
        <v>2101</v>
      </c>
      <c r="C352" t="s">
        <v>6</v>
      </c>
    </row>
    <row r="353" spans="2:3" ht="16.5">
      <c r="B353">
        <v>2319</v>
      </c>
      <c r="C353" t="s">
        <v>195</v>
      </c>
    </row>
    <row r="354" spans="1:3" ht="16.5">
      <c r="A354">
        <v>12633</v>
      </c>
      <c r="C354" t="s">
        <v>317</v>
      </c>
    </row>
    <row r="355" spans="1:3" ht="16.5">
      <c r="A355">
        <v>12535</v>
      </c>
      <c r="B355">
        <v>2322</v>
      </c>
      <c r="C355" t="s">
        <v>224</v>
      </c>
    </row>
    <row r="356" spans="1:3" ht="16.5">
      <c r="A356">
        <v>12442</v>
      </c>
      <c r="B356">
        <v>2433</v>
      </c>
      <c r="C356" t="s">
        <v>321</v>
      </c>
    </row>
    <row r="357" spans="2:3" ht="16.5">
      <c r="B357">
        <v>2323</v>
      </c>
      <c r="C357" t="s">
        <v>234</v>
      </c>
    </row>
    <row r="358" spans="2:3" ht="16.5">
      <c r="B358">
        <v>2227</v>
      </c>
      <c r="C358" t="s">
        <v>504</v>
      </c>
    </row>
    <row r="359" spans="1:3" ht="16.5">
      <c r="A359">
        <v>11726</v>
      </c>
      <c r="B359">
        <v>2414</v>
      </c>
      <c r="C359" t="s">
        <v>497</v>
      </c>
    </row>
    <row r="360" spans="1:3" ht="16.5">
      <c r="A360">
        <v>12109</v>
      </c>
      <c r="C360" t="s">
        <v>513</v>
      </c>
    </row>
    <row r="361" spans="1:3" ht="16.5">
      <c r="A361">
        <v>12644</v>
      </c>
      <c r="C361" t="s">
        <v>405</v>
      </c>
    </row>
    <row r="362" spans="2:3" ht="16.5">
      <c r="B362">
        <v>2209</v>
      </c>
      <c r="C362" t="s">
        <v>94</v>
      </c>
    </row>
    <row r="363" spans="1:3" ht="16.5">
      <c r="A363">
        <v>12138</v>
      </c>
      <c r="C363" t="s">
        <v>355</v>
      </c>
    </row>
    <row r="364" spans="2:3" ht="16.5">
      <c r="B364">
        <v>2620</v>
      </c>
      <c r="C364" t="s">
        <v>206</v>
      </c>
    </row>
    <row r="365" spans="1:3" ht="16.5">
      <c r="A365">
        <v>12209</v>
      </c>
      <c r="C365" t="s">
        <v>89</v>
      </c>
    </row>
    <row r="366" spans="2:3" ht="16.5">
      <c r="B366">
        <v>2434</v>
      </c>
      <c r="C366" t="s">
        <v>328</v>
      </c>
    </row>
    <row r="367" spans="1:3" ht="16.5">
      <c r="A367">
        <v>11517</v>
      </c>
      <c r="B367">
        <v>2532</v>
      </c>
      <c r="C367" t="s">
        <v>312</v>
      </c>
    </row>
    <row r="368" spans="1:3" ht="16.5">
      <c r="A368">
        <v>12352</v>
      </c>
      <c r="C368" t="s">
        <v>448</v>
      </c>
    </row>
    <row r="369" spans="1:3" ht="16.5">
      <c r="A369">
        <v>12201</v>
      </c>
      <c r="C369" t="s">
        <v>2</v>
      </c>
    </row>
    <row r="370" spans="2:3" ht="16.5">
      <c r="B370">
        <v>2108</v>
      </c>
      <c r="C370" t="s">
        <v>83</v>
      </c>
    </row>
    <row r="371" spans="2:3" ht="16.5">
      <c r="B371">
        <v>2139</v>
      </c>
      <c r="C371" t="s">
        <v>364</v>
      </c>
    </row>
    <row r="372" spans="2:3" ht="16.5">
      <c r="B372">
        <v>2361</v>
      </c>
      <c r="C372" t="s">
        <v>465</v>
      </c>
    </row>
    <row r="373" spans="1:3" ht="16.5">
      <c r="A373">
        <v>12425</v>
      </c>
      <c r="B373">
        <v>2634</v>
      </c>
      <c r="C373" t="s">
        <v>250</v>
      </c>
    </row>
    <row r="374" spans="1:3" ht="16.5">
      <c r="A374">
        <v>12623</v>
      </c>
      <c r="C374" t="s">
        <v>231</v>
      </c>
    </row>
    <row r="375" spans="1:3" ht="16.5">
      <c r="A375">
        <v>12532</v>
      </c>
      <c r="C375" t="s">
        <v>309</v>
      </c>
    </row>
    <row r="376" spans="1:3" ht="16.5">
      <c r="A376">
        <v>12451</v>
      </c>
      <c r="C376" t="s">
        <v>443</v>
      </c>
    </row>
    <row r="377" spans="1:3" ht="16.5">
      <c r="A377">
        <v>12407</v>
      </c>
      <c r="C377" t="s">
        <v>69</v>
      </c>
    </row>
    <row r="378" spans="2:3" ht="16.5">
      <c r="B378">
        <v>2159</v>
      </c>
      <c r="C378" t="s">
        <v>541</v>
      </c>
    </row>
    <row r="379" spans="2:3" ht="16.5">
      <c r="B379">
        <v>2440</v>
      </c>
      <c r="C379" t="s">
        <v>551</v>
      </c>
    </row>
    <row r="380" spans="1:3" ht="16.5">
      <c r="A380">
        <v>12233</v>
      </c>
      <c r="B380">
        <v>2419</v>
      </c>
      <c r="C380" t="s">
        <v>523</v>
      </c>
    </row>
    <row r="381" spans="1:3" ht="16.5">
      <c r="A381">
        <v>11434</v>
      </c>
      <c r="B381">
        <v>2356</v>
      </c>
      <c r="C381" t="s">
        <v>460</v>
      </c>
    </row>
    <row r="382" spans="2:3" ht="16.5">
      <c r="B382">
        <v>2618</v>
      </c>
      <c r="C382" t="s">
        <v>187</v>
      </c>
    </row>
    <row r="383" spans="1:3" ht="16.5">
      <c r="A383">
        <v>12627</v>
      </c>
      <c r="C383" t="s">
        <v>267</v>
      </c>
    </row>
    <row r="384" spans="1:3" ht="16.5">
      <c r="A384">
        <v>12415</v>
      </c>
      <c r="B384">
        <v>2649</v>
      </c>
      <c r="C384" t="s">
        <v>150</v>
      </c>
    </row>
    <row r="385" spans="1:3" ht="16.5">
      <c r="A385">
        <v>12144</v>
      </c>
      <c r="C385" t="s">
        <v>401</v>
      </c>
    </row>
    <row r="386" spans="1:3" ht="16.5">
      <c r="A386">
        <v>12511</v>
      </c>
      <c r="C386" t="s">
        <v>113</v>
      </c>
    </row>
    <row r="387" spans="2:3" ht="16.5">
      <c r="B387">
        <v>2349</v>
      </c>
      <c r="C387" t="s">
        <v>436</v>
      </c>
    </row>
    <row r="388" spans="1:3" ht="16.5">
      <c r="A388">
        <v>12603</v>
      </c>
      <c r="C388" t="s">
        <v>28</v>
      </c>
    </row>
    <row r="389" spans="2:3" ht="16.5">
      <c r="B389">
        <v>2147</v>
      </c>
      <c r="C389" t="s">
        <v>426</v>
      </c>
    </row>
    <row r="390" spans="2:3" ht="16.5">
      <c r="B390">
        <v>2629</v>
      </c>
      <c r="C390" t="s">
        <v>287</v>
      </c>
    </row>
    <row r="391" spans="2:3" ht="16.5">
      <c r="B391">
        <v>2339</v>
      </c>
      <c r="C391" t="s">
        <v>365</v>
      </c>
    </row>
    <row r="392" spans="1:3" ht="16.5">
      <c r="A392">
        <v>12251</v>
      </c>
      <c r="B392">
        <v>2216</v>
      </c>
      <c r="C392" t="s">
        <v>164</v>
      </c>
    </row>
    <row r="393" spans="1:3" ht="16.5">
      <c r="A393">
        <v>12210</v>
      </c>
      <c r="C393" t="s">
        <v>100</v>
      </c>
    </row>
    <row r="394" spans="2:3" ht="16.5">
      <c r="B394">
        <v>2233</v>
      </c>
      <c r="C394" t="s">
        <v>319</v>
      </c>
    </row>
    <row r="395" spans="1:3" ht="16.5">
      <c r="A395">
        <v>12348</v>
      </c>
      <c r="B395">
        <v>2537</v>
      </c>
      <c r="C395" t="s">
        <v>353</v>
      </c>
    </row>
    <row r="396" spans="1:3" ht="16.5">
      <c r="A396">
        <v>12235</v>
      </c>
      <c r="B396">
        <v>2223</v>
      </c>
      <c r="C396" t="s">
        <v>233</v>
      </c>
    </row>
    <row r="397" spans="1:3" ht="16.5">
      <c r="A397">
        <v>11338</v>
      </c>
      <c r="B397">
        <v>2410</v>
      </c>
      <c r="C397" t="s">
        <v>106</v>
      </c>
    </row>
    <row r="398" spans="1:3" ht="16.5">
      <c r="A398">
        <v>12250</v>
      </c>
      <c r="C398" t="s">
        <v>438</v>
      </c>
    </row>
    <row r="399" spans="1:3" ht="16.5">
      <c r="A399">
        <v>12322</v>
      </c>
      <c r="C399" t="s">
        <v>219</v>
      </c>
    </row>
    <row r="400" spans="2:3" ht="16.5">
      <c r="B400">
        <v>2510</v>
      </c>
      <c r="C400" t="s">
        <v>107</v>
      </c>
    </row>
    <row r="401" spans="1:3" ht="16.5">
      <c r="A401">
        <v>12117</v>
      </c>
      <c r="C401" t="s">
        <v>168</v>
      </c>
    </row>
    <row r="402" spans="1:3" ht="16.5">
      <c r="A402">
        <v>11613</v>
      </c>
      <c r="B402">
        <v>2359</v>
      </c>
      <c r="C402" t="s">
        <v>463</v>
      </c>
    </row>
    <row r="403" spans="1:3" ht="16.5">
      <c r="A403">
        <v>12314</v>
      </c>
      <c r="C403" t="s">
        <v>141</v>
      </c>
    </row>
    <row r="404" spans="2:3" ht="16.5">
      <c r="B404">
        <v>2604</v>
      </c>
      <c r="C404" t="s">
        <v>44</v>
      </c>
    </row>
    <row r="405" spans="1:3" ht="16.5">
      <c r="A405">
        <v>12342</v>
      </c>
      <c r="C405" t="s">
        <v>386</v>
      </c>
    </row>
    <row r="406" spans="1:3" ht="16.5">
      <c r="A406">
        <v>11719</v>
      </c>
      <c r="B406">
        <v>2643</v>
      </c>
      <c r="C406" t="s">
        <v>400</v>
      </c>
    </row>
    <row r="407" spans="1:3" ht="16.5">
      <c r="A407">
        <v>12508</v>
      </c>
      <c r="C407" t="s">
        <v>81</v>
      </c>
    </row>
    <row r="408" spans="1:3" ht="16.5">
      <c r="A408">
        <v>12207</v>
      </c>
      <c r="C408" t="s">
        <v>67</v>
      </c>
    </row>
    <row r="409" spans="2:3" ht="16.5">
      <c r="B409">
        <v>2140</v>
      </c>
      <c r="C409" t="s">
        <v>371</v>
      </c>
    </row>
    <row r="410" spans="1:3" ht="16.5">
      <c r="A410">
        <v>12317</v>
      </c>
      <c r="C410" t="s">
        <v>519</v>
      </c>
    </row>
    <row r="411" spans="1:3" ht="16.5">
      <c r="A411">
        <v>12430</v>
      </c>
      <c r="B411">
        <v>2235</v>
      </c>
      <c r="C411" t="s">
        <v>291</v>
      </c>
    </row>
    <row r="412" spans="1:3" ht="16.5">
      <c r="A412">
        <v>11520</v>
      </c>
      <c r="B412">
        <v>2526</v>
      </c>
      <c r="C412" t="s">
        <v>263</v>
      </c>
    </row>
    <row r="413" spans="1:3" ht="16.5">
      <c r="A413">
        <v>12640</v>
      </c>
      <c r="C413" t="s">
        <v>370</v>
      </c>
    </row>
    <row r="414" spans="1:3" ht="16.5">
      <c r="A414">
        <v>12142</v>
      </c>
      <c r="C414" t="s">
        <v>384</v>
      </c>
    </row>
    <row r="415" spans="1:3" ht="16.5">
      <c r="A415">
        <v>12520</v>
      </c>
      <c r="B415">
        <v>2516</v>
      </c>
      <c r="C415" t="s">
        <v>166</v>
      </c>
    </row>
    <row r="416" spans="1:3" ht="16.5">
      <c r="A416">
        <v>12211</v>
      </c>
      <c r="C416" t="s">
        <v>110</v>
      </c>
    </row>
    <row r="417" spans="1:3" ht="16.5">
      <c r="A417">
        <v>12134</v>
      </c>
      <c r="C417" t="s">
        <v>323</v>
      </c>
    </row>
    <row r="418" spans="1:3" ht="16.5">
      <c r="A418">
        <v>12242</v>
      </c>
      <c r="C418" t="s">
        <v>385</v>
      </c>
    </row>
    <row r="419" spans="2:3" ht="16.5">
      <c r="B419">
        <v>2328</v>
      </c>
      <c r="C419" t="s">
        <v>277</v>
      </c>
    </row>
    <row r="420" spans="1:3" ht="16.5">
      <c r="A420">
        <v>12404</v>
      </c>
      <c r="B420">
        <v>2628</v>
      </c>
      <c r="C420" t="s">
        <v>38</v>
      </c>
    </row>
    <row r="421" spans="2:3" ht="16.5">
      <c r="B421">
        <v>2142</v>
      </c>
      <c r="C421" t="s">
        <v>389</v>
      </c>
    </row>
    <row r="422" spans="2:3" ht="16.5">
      <c r="B422">
        <v>2341</v>
      </c>
      <c r="C422" t="s">
        <v>381</v>
      </c>
    </row>
    <row r="423" spans="1:3" ht="16.5">
      <c r="A423">
        <v>12516</v>
      </c>
      <c r="C423" t="s">
        <v>161</v>
      </c>
    </row>
    <row r="424" spans="1:3" ht="16.5">
      <c r="A424">
        <v>12636</v>
      </c>
      <c r="C424" t="s">
        <v>339</v>
      </c>
    </row>
    <row r="425" spans="2:3" ht="16.5">
      <c r="B425">
        <v>2129</v>
      </c>
      <c r="C425" t="s">
        <v>283</v>
      </c>
    </row>
    <row r="426" spans="2:3" ht="16.5">
      <c r="B426">
        <v>2540</v>
      </c>
      <c r="C426" t="s">
        <v>373</v>
      </c>
    </row>
    <row r="427" spans="2:3" ht="16.5">
      <c r="B427">
        <v>2511</v>
      </c>
      <c r="C427" t="s">
        <v>117</v>
      </c>
    </row>
    <row r="428" spans="1:3" ht="16.5">
      <c r="A428">
        <v>12206</v>
      </c>
      <c r="C428" t="s">
        <v>58</v>
      </c>
    </row>
    <row r="429" spans="1:3" ht="16.5">
      <c r="A429">
        <v>12533</v>
      </c>
      <c r="C429" t="s">
        <v>316</v>
      </c>
    </row>
    <row r="430" spans="1:3" ht="16.5">
      <c r="A430">
        <v>12405</v>
      </c>
      <c r="C430" t="s">
        <v>48</v>
      </c>
    </row>
    <row r="431" spans="2:3" ht="16.5">
      <c r="B431">
        <v>2134</v>
      </c>
      <c r="C431" t="s">
        <v>326</v>
      </c>
    </row>
    <row r="432" spans="1:3" ht="16.5">
      <c r="A432">
        <v>12635</v>
      </c>
      <c r="B432">
        <v>2354</v>
      </c>
      <c r="C432" t="s">
        <v>536</v>
      </c>
    </row>
    <row r="433" spans="1:3" ht="16.5">
      <c r="A433">
        <v>12312</v>
      </c>
      <c r="B433">
        <v>2130</v>
      </c>
      <c r="C433" t="s">
        <v>120</v>
      </c>
    </row>
    <row r="434" spans="2:3" ht="16.5">
      <c r="B434">
        <v>2141</v>
      </c>
      <c r="C434" t="s">
        <v>379</v>
      </c>
    </row>
    <row r="435" spans="2:3" ht="16.5">
      <c r="B435">
        <v>2221</v>
      </c>
      <c r="C435" t="s">
        <v>212</v>
      </c>
    </row>
    <row r="436" spans="1:3" ht="16.5">
      <c r="A436">
        <v>12111</v>
      </c>
      <c r="C436" t="s">
        <v>109</v>
      </c>
    </row>
    <row r="437" spans="1:3" ht="16.5">
      <c r="A437">
        <v>12145</v>
      </c>
      <c r="C437" t="s">
        <v>410</v>
      </c>
    </row>
    <row r="438" spans="2:3" ht="16.5">
      <c r="B438">
        <v>2635</v>
      </c>
      <c r="C438" t="s">
        <v>334</v>
      </c>
    </row>
    <row r="439" spans="1:3" ht="16.5">
      <c r="A439">
        <v>11309</v>
      </c>
      <c r="B439">
        <v>2527</v>
      </c>
      <c r="C439" t="s">
        <v>529</v>
      </c>
    </row>
    <row r="440" spans="1:3" ht="16.5">
      <c r="A440">
        <v>11133</v>
      </c>
      <c r="B440">
        <v>2238</v>
      </c>
      <c r="C440" t="s">
        <v>359</v>
      </c>
    </row>
    <row r="441" spans="1:3" ht="16.5">
      <c r="A441">
        <v>12521</v>
      </c>
      <c r="B441">
        <v>2148</v>
      </c>
      <c r="C441" t="s">
        <v>210</v>
      </c>
    </row>
    <row r="442" spans="1:3" ht="16.5">
      <c r="A442">
        <v>12518</v>
      </c>
      <c r="B442">
        <v>2641</v>
      </c>
      <c r="C442" t="s">
        <v>181</v>
      </c>
    </row>
    <row r="443" spans="2:3" ht="16.5">
      <c r="B443">
        <v>2623</v>
      </c>
      <c r="C443" t="s">
        <v>236</v>
      </c>
    </row>
    <row r="444" spans="2:3" ht="16.5">
      <c r="B444">
        <v>2312</v>
      </c>
      <c r="C444" t="s">
        <v>126</v>
      </c>
    </row>
    <row r="445" spans="2:3" ht="16.5">
      <c r="B445">
        <v>2607</v>
      </c>
      <c r="C445" t="s">
        <v>77</v>
      </c>
    </row>
    <row r="446" spans="1:3" ht="16.5">
      <c r="A446">
        <v>12118</v>
      </c>
      <c r="B446">
        <v>2239</v>
      </c>
      <c r="C446" t="s">
        <v>521</v>
      </c>
    </row>
    <row r="447" spans="1:3" ht="16.5">
      <c r="A447">
        <v>12529</v>
      </c>
      <c r="C447" t="s">
        <v>282</v>
      </c>
    </row>
    <row r="448" spans="2:3" ht="16.5">
      <c r="B448">
        <v>2214</v>
      </c>
      <c r="C448" t="s">
        <v>145</v>
      </c>
    </row>
    <row r="449" spans="1:3" ht="16.5">
      <c r="A449">
        <v>11615</v>
      </c>
      <c r="B449">
        <v>2313</v>
      </c>
      <c r="C449" t="s">
        <v>136</v>
      </c>
    </row>
    <row r="450" spans="2:3" ht="16.5">
      <c r="B450">
        <v>2145</v>
      </c>
      <c r="C450" t="s">
        <v>413</v>
      </c>
    </row>
    <row r="451" spans="1:3" ht="16.5">
      <c r="A451">
        <v>12333</v>
      </c>
      <c r="C451" t="s">
        <v>314</v>
      </c>
    </row>
    <row r="452" spans="2:3" ht="16.5">
      <c r="B452">
        <v>2220</v>
      </c>
      <c r="C452" t="s">
        <v>202</v>
      </c>
    </row>
    <row r="453" spans="2:3" ht="16.5">
      <c r="B453">
        <v>2201</v>
      </c>
      <c r="C453" t="s">
        <v>7</v>
      </c>
    </row>
    <row r="454" spans="2:3" ht="16.5">
      <c r="B454">
        <v>2441</v>
      </c>
      <c r="C454" t="s">
        <v>382</v>
      </c>
    </row>
    <row r="455" spans="2:3" ht="16.5">
      <c r="B455">
        <v>2358</v>
      </c>
      <c r="C455" t="s">
        <v>462</v>
      </c>
    </row>
    <row r="456" spans="2:3" ht="16.5">
      <c r="B456">
        <v>2105</v>
      </c>
      <c r="C456" t="s">
        <v>51</v>
      </c>
    </row>
    <row r="457" spans="1:3" ht="16.5">
      <c r="A457" s="53">
        <v>12255</v>
      </c>
      <c r="B457" s="54"/>
      <c r="C457" s="55" t="s">
        <v>502</v>
      </c>
    </row>
    <row r="458" spans="1:3" ht="16.5">
      <c r="A458">
        <v>12501</v>
      </c>
      <c r="B458">
        <v>2639</v>
      </c>
      <c r="C458" t="s">
        <v>4</v>
      </c>
    </row>
    <row r="459" spans="1:3" ht="16.5">
      <c r="A459">
        <v>12537</v>
      </c>
      <c r="C459" t="s">
        <v>347</v>
      </c>
    </row>
    <row r="460" spans="1:3" ht="16.5">
      <c r="A460">
        <v>12618</v>
      </c>
      <c r="C460" t="s">
        <v>182</v>
      </c>
    </row>
    <row r="461" spans="1:3" ht="16.5">
      <c r="A461">
        <v>12353</v>
      </c>
      <c r="B461">
        <v>2602</v>
      </c>
      <c r="C461" t="s">
        <v>22</v>
      </c>
    </row>
    <row r="462" spans="2:3" ht="16.5">
      <c r="B462">
        <v>2425</v>
      </c>
      <c r="C462" t="s">
        <v>255</v>
      </c>
    </row>
    <row r="463" spans="2:3" ht="16.5">
      <c r="B463">
        <v>2205</v>
      </c>
      <c r="C463" t="s">
        <v>52</v>
      </c>
    </row>
    <row r="464" spans="1:3" ht="16.5">
      <c r="A464">
        <v>12324</v>
      </c>
      <c r="C464" t="s">
        <v>239</v>
      </c>
    </row>
    <row r="465" spans="1:3" ht="16.5">
      <c r="A465">
        <v>12148</v>
      </c>
      <c r="C465" t="s">
        <v>429</v>
      </c>
    </row>
    <row r="466" spans="2:3" ht="16.5">
      <c r="B466">
        <v>2103</v>
      </c>
      <c r="C466" t="s">
        <v>29</v>
      </c>
    </row>
    <row r="467" spans="2:3" ht="16.5">
      <c r="B467">
        <v>2407</v>
      </c>
      <c r="C467" t="s">
        <v>75</v>
      </c>
    </row>
    <row r="468" spans="2:3" ht="16.5">
      <c r="B468">
        <v>2109</v>
      </c>
      <c r="C468" t="s">
        <v>93</v>
      </c>
    </row>
    <row r="469" spans="1:3" ht="16.5">
      <c r="A469">
        <v>12413</v>
      </c>
      <c r="B469">
        <v>2615</v>
      </c>
      <c r="C469" t="s">
        <v>132</v>
      </c>
    </row>
    <row r="470" spans="1:3" ht="16.5">
      <c r="A470">
        <v>12113</v>
      </c>
      <c r="C470" t="s">
        <v>129</v>
      </c>
    </row>
    <row r="471" spans="1:3" ht="16.5">
      <c r="A471">
        <v>12608</v>
      </c>
      <c r="C471" t="s">
        <v>82</v>
      </c>
    </row>
    <row r="472" spans="1:3" ht="16.5">
      <c r="A472">
        <v>12447</v>
      </c>
      <c r="B472">
        <v>2306</v>
      </c>
      <c r="C472" t="s">
        <v>512</v>
      </c>
    </row>
    <row r="473" spans="2:3" ht="16.5">
      <c r="B473">
        <v>2515</v>
      </c>
      <c r="C473" t="s">
        <v>156</v>
      </c>
    </row>
    <row r="474" spans="1:3" ht="16.5">
      <c r="A474">
        <v>12602</v>
      </c>
      <c r="B474">
        <v>2135</v>
      </c>
      <c r="C474" t="s">
        <v>510</v>
      </c>
    </row>
    <row r="475" spans="1:3" ht="16.5">
      <c r="A475">
        <v>12401</v>
      </c>
      <c r="B475">
        <v>2647</v>
      </c>
      <c r="C475" t="s">
        <v>509</v>
      </c>
    </row>
    <row r="476" spans="1:3" ht="16.5">
      <c r="A476">
        <v>12252</v>
      </c>
      <c r="C476" t="s">
        <v>447</v>
      </c>
    </row>
    <row r="477" spans="1:3" ht="16.5">
      <c r="A477">
        <v>12440</v>
      </c>
      <c r="B477">
        <v>2431</v>
      </c>
      <c r="C477" t="s">
        <v>304</v>
      </c>
    </row>
    <row r="478" spans="1:3" ht="16.5">
      <c r="A478">
        <v>12513</v>
      </c>
      <c r="C478" t="s">
        <v>133</v>
      </c>
    </row>
    <row r="479" spans="1:3" ht="16.5">
      <c r="A479">
        <v>12344</v>
      </c>
      <c r="B479">
        <v>2418</v>
      </c>
      <c r="C479" t="s">
        <v>185</v>
      </c>
    </row>
    <row r="480" spans="2:3" ht="16.5">
      <c r="B480">
        <v>2343</v>
      </c>
      <c r="C480" t="s">
        <v>397</v>
      </c>
    </row>
    <row r="481" spans="2:3" ht="16.5">
      <c r="B481">
        <v>2429</v>
      </c>
      <c r="C481" t="s">
        <v>285</v>
      </c>
    </row>
    <row r="482" spans="2:3" ht="16.5">
      <c r="B482">
        <v>2521</v>
      </c>
      <c r="C482" t="s">
        <v>215</v>
      </c>
    </row>
    <row r="483" spans="1:3" ht="16.5">
      <c r="A483">
        <v>12648</v>
      </c>
      <c r="C483" t="s">
        <v>431</v>
      </c>
    </row>
    <row r="484" spans="1:3" ht="16.5">
      <c r="A484">
        <v>12239</v>
      </c>
      <c r="C484" t="s">
        <v>362</v>
      </c>
    </row>
    <row r="485" spans="2:3" ht="16.5">
      <c r="B485">
        <v>2347</v>
      </c>
      <c r="C485" t="s">
        <v>427</v>
      </c>
    </row>
    <row r="486" spans="1:3" ht="16.5">
      <c r="A486" t="s">
        <v>482</v>
      </c>
      <c r="C486" t="s">
        <v>459</v>
      </c>
    </row>
    <row r="487" spans="2:3" ht="16.5">
      <c r="B487">
        <v>2301</v>
      </c>
      <c r="C487" t="s">
        <v>8</v>
      </c>
    </row>
    <row r="488" spans="1:3" ht="16.5">
      <c r="A488">
        <v>12645</v>
      </c>
      <c r="C488" t="s">
        <v>412</v>
      </c>
    </row>
    <row r="489" spans="1:3" ht="16.5">
      <c r="A489">
        <v>12119</v>
      </c>
      <c r="C489" t="s">
        <v>188</v>
      </c>
    </row>
    <row r="490" spans="1:3" ht="16.5">
      <c r="A490">
        <v>12140</v>
      </c>
      <c r="C490" t="s">
        <v>367</v>
      </c>
    </row>
    <row r="491" spans="1:3" ht="16.5">
      <c r="A491">
        <v>12543</v>
      </c>
      <c r="C491" t="s">
        <v>501</v>
      </c>
    </row>
    <row r="492" spans="1:3" ht="16.5">
      <c r="A492">
        <v>12245</v>
      </c>
      <c r="B492">
        <v>2219</v>
      </c>
      <c r="C492" t="s">
        <v>194</v>
      </c>
    </row>
    <row r="493" spans="1:3" ht="16.5">
      <c r="A493">
        <v>12536</v>
      </c>
      <c r="C493" t="s">
        <v>338</v>
      </c>
    </row>
    <row r="494" spans="1:3" ht="16.5">
      <c r="A494">
        <v>12229</v>
      </c>
      <c r="B494">
        <v>2432</v>
      </c>
      <c r="C494" t="s">
        <v>280</v>
      </c>
    </row>
    <row r="495" spans="1:3" ht="16.5">
      <c r="A495">
        <v>12202</v>
      </c>
      <c r="B495">
        <v>2146</v>
      </c>
      <c r="C495" t="s">
        <v>13</v>
      </c>
    </row>
    <row r="496" spans="1:3" ht="16.5">
      <c r="A496">
        <v>12505</v>
      </c>
      <c r="B496">
        <v>2121</v>
      </c>
      <c r="C496" t="s">
        <v>49</v>
      </c>
    </row>
    <row r="497" spans="1:3" ht="16.5">
      <c r="A497">
        <v>12503</v>
      </c>
      <c r="C497" t="s">
        <v>27</v>
      </c>
    </row>
    <row r="498" spans="1:3" ht="16.5">
      <c r="A498">
        <v>12217</v>
      </c>
      <c r="B498">
        <v>2144</v>
      </c>
      <c r="C498" t="s">
        <v>169</v>
      </c>
    </row>
    <row r="499" spans="2:3" ht="16.5">
      <c r="B499">
        <v>2115</v>
      </c>
      <c r="C499" t="s">
        <v>153</v>
      </c>
    </row>
    <row r="500" spans="1:3" ht="16.5">
      <c r="A500">
        <v>12429</v>
      </c>
      <c r="B500">
        <v>2150</v>
      </c>
      <c r="C500" t="s">
        <v>531</v>
      </c>
    </row>
    <row r="501" spans="1:3" ht="16.5">
      <c r="A501">
        <v>12409</v>
      </c>
      <c r="C501" t="s">
        <v>91</v>
      </c>
    </row>
    <row r="502" spans="2:3" ht="16.5">
      <c r="B502">
        <v>2614</v>
      </c>
      <c r="C502" t="s">
        <v>148</v>
      </c>
    </row>
    <row r="503" spans="1:3" ht="16.5">
      <c r="A503">
        <v>12427</v>
      </c>
      <c r="C503" t="s">
        <v>266</v>
      </c>
    </row>
    <row r="504" spans="1:3" ht="16.5">
      <c r="A504">
        <v>12547</v>
      </c>
      <c r="B504">
        <v>2452</v>
      </c>
      <c r="C504" t="s">
        <v>537</v>
      </c>
    </row>
    <row r="505" spans="1:3" ht="16.5">
      <c r="A505">
        <v>12137</v>
      </c>
      <c r="C505" t="s">
        <v>344</v>
      </c>
    </row>
    <row r="506" spans="1:3" ht="16.5">
      <c r="A506">
        <v>12614</v>
      </c>
      <c r="C506" t="s">
        <v>143</v>
      </c>
    </row>
    <row r="507" spans="1:3" ht="16.5">
      <c r="A507">
        <v>11334</v>
      </c>
      <c r="B507">
        <v>2451</v>
      </c>
      <c r="C507" t="s">
        <v>445</v>
      </c>
    </row>
    <row r="508" spans="1:3" ht="16.5">
      <c r="A508">
        <v>12103</v>
      </c>
      <c r="B508">
        <v>2245</v>
      </c>
      <c r="C508" t="s">
        <v>23</v>
      </c>
    </row>
    <row r="509" spans="1:3" ht="16.5">
      <c r="A509">
        <v>11415</v>
      </c>
      <c r="B509">
        <v>2631</v>
      </c>
      <c r="C509" t="s">
        <v>305</v>
      </c>
    </row>
    <row r="510" spans="1:3" ht="16.5">
      <c r="A510">
        <v>12130</v>
      </c>
      <c r="C510" t="s">
        <v>288</v>
      </c>
    </row>
    <row r="511" spans="1:3" ht="16.5">
      <c r="A511">
        <v>12351</v>
      </c>
      <c r="C511" t="s">
        <v>442</v>
      </c>
    </row>
    <row r="512" spans="2:3" ht="16.5">
      <c r="B512">
        <v>2650</v>
      </c>
      <c r="C512" t="s">
        <v>440</v>
      </c>
    </row>
    <row r="513" ht="16.5">
      <c r="C513" t="s">
        <v>483</v>
      </c>
    </row>
    <row r="514" ht="16.5">
      <c r="C514" t="s">
        <v>484</v>
      </c>
    </row>
    <row r="515" ht="16.5">
      <c r="C515" t="s">
        <v>485</v>
      </c>
    </row>
    <row r="516" ht="16.5">
      <c r="C516" t="s">
        <v>486</v>
      </c>
    </row>
    <row r="517" ht="16.5">
      <c r="C517" t="s">
        <v>487</v>
      </c>
    </row>
    <row r="518" ht="16.5">
      <c r="C518" t="s">
        <v>488</v>
      </c>
    </row>
    <row r="519" ht="16.5">
      <c r="C519" t="s">
        <v>489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V187"/>
  <sheetViews>
    <sheetView zoomScalePageLayoutView="0" workbookViewId="0" topLeftCell="A121">
      <selection activeCell="N137" sqref="N137"/>
    </sheetView>
  </sheetViews>
  <sheetFormatPr defaultColWidth="9.00390625" defaultRowHeight="16.5"/>
  <cols>
    <col min="1" max="1" width="9.00390625" style="156" customWidth="1"/>
    <col min="2" max="2" width="15.50390625" style="156" customWidth="1"/>
    <col min="3" max="3" width="7.625" style="156" customWidth="1"/>
    <col min="4" max="4" width="18.50390625" style="156" customWidth="1"/>
    <col min="5" max="5" width="7.875" style="167" customWidth="1"/>
    <col min="6" max="7" width="8.75390625" style="156" customWidth="1"/>
    <col min="8" max="8" width="5.125" style="156" customWidth="1"/>
    <col min="9" max="10" width="5.625" style="156" customWidth="1"/>
    <col min="11" max="11" width="4.00390625" style="156" customWidth="1"/>
    <col min="12" max="12" width="9.50390625" style="156" customWidth="1"/>
    <col min="13" max="13" width="4.50390625" style="212" customWidth="1"/>
    <col min="14" max="14" width="4.25390625" style="156" customWidth="1"/>
    <col min="15" max="15" width="5.875" style="156" customWidth="1"/>
    <col min="16" max="16" width="3.50390625" style="213" customWidth="1"/>
    <col min="17" max="22" width="8.75390625" style="156" customWidth="1"/>
    <col min="23" max="16384" width="8.75390625" style="156" customWidth="1"/>
  </cols>
  <sheetData>
    <row r="1" spans="1:18" s="208" customFormat="1" ht="26.25" customHeight="1">
      <c r="A1" s="204" t="s">
        <v>1495</v>
      </c>
      <c r="B1" s="205" t="s">
        <v>605</v>
      </c>
      <c r="C1" s="206" t="s">
        <v>1496</v>
      </c>
      <c r="D1" s="204" t="s">
        <v>1182</v>
      </c>
      <c r="E1" s="207" t="s">
        <v>1183</v>
      </c>
      <c r="F1" s="206" t="s">
        <v>1184</v>
      </c>
      <c r="G1" s="206" t="s">
        <v>1185</v>
      </c>
      <c r="J1" s="208" t="s">
        <v>1105</v>
      </c>
      <c r="M1" s="209"/>
      <c r="P1" s="210"/>
      <c r="Q1" s="208" t="s">
        <v>1186</v>
      </c>
      <c r="R1" s="208" t="s">
        <v>1187</v>
      </c>
    </row>
    <row r="2" spans="1:17" ht="16.5">
      <c r="A2" s="157" t="s">
        <v>1188</v>
      </c>
      <c r="B2" s="158" t="s">
        <v>2</v>
      </c>
      <c r="C2" s="159">
        <v>1500</v>
      </c>
      <c r="D2" s="160" t="s">
        <v>1189</v>
      </c>
      <c r="E2" s="161">
        <v>9502</v>
      </c>
      <c r="F2" s="160" t="s">
        <v>621</v>
      </c>
      <c r="G2" s="162">
        <f>+C2</f>
        <v>1500</v>
      </c>
      <c r="H2" s="156" t="s">
        <v>578</v>
      </c>
      <c r="I2" s="156" t="s">
        <v>623</v>
      </c>
      <c r="J2" s="156" t="s">
        <v>786</v>
      </c>
      <c r="K2" s="139">
        <f>VLOOKUP($B2,'[1]69-72復興'!$D$3:$AY$533,18,FALSE)</f>
        <v>69</v>
      </c>
      <c r="L2" s="139" t="str">
        <f>VLOOKUP($B2,'[1]69-72復興'!$D$3:$AY$533,19,FALSE)</f>
        <v>復興</v>
      </c>
      <c r="M2" s="140" t="str">
        <f>VLOOKUP($B2,'[1]69-72復興'!$D$3:$AY$533,20,FALSE)</f>
        <v>孝</v>
      </c>
      <c r="N2" s="139">
        <f>VLOOKUP($B2,'[1]69-72復興'!$D$3:$AY$533,22,FALSE)</f>
        <v>72</v>
      </c>
      <c r="O2" s="139" t="str">
        <f>VLOOKUP($B2,'[1]69-72復興'!$D$3:$AY$533,23,FALSE)</f>
        <v>再興</v>
      </c>
      <c r="P2" s="211" t="str">
        <f>VLOOKUP($B2,'[1]69-72復興'!$D$3:$AY$533,24,FALSE)</f>
        <v>仁</v>
      </c>
      <c r="Q2" s="203">
        <f aca="true" t="shared" si="0" ref="Q2:Q65">+C2</f>
        <v>1500</v>
      </c>
    </row>
    <row r="3" spans="1:17" ht="16.5">
      <c r="A3" s="157" t="s">
        <v>1497</v>
      </c>
      <c r="B3" s="158" t="s">
        <v>1190</v>
      </c>
      <c r="C3" s="163">
        <v>1500</v>
      </c>
      <c r="D3" s="160" t="s">
        <v>1189</v>
      </c>
      <c r="E3" s="161">
        <v>9212</v>
      </c>
      <c r="F3" s="160" t="s">
        <v>621</v>
      </c>
      <c r="G3" s="162">
        <f>+C3+G2</f>
        <v>3000</v>
      </c>
      <c r="H3" s="156" t="s">
        <v>578</v>
      </c>
      <c r="I3" s="156" t="s">
        <v>623</v>
      </c>
      <c r="J3" s="156" t="s">
        <v>787</v>
      </c>
      <c r="K3" s="139">
        <f>VLOOKUP($B3,'[1]69-72復興'!$D$3:$AY$533,18,FALSE)</f>
        <v>69</v>
      </c>
      <c r="L3" s="139" t="str">
        <f>VLOOKUP($B3,'[1]69-72復興'!$D$3:$AY$533,19,FALSE)</f>
        <v>復興</v>
      </c>
      <c r="M3" s="140" t="str">
        <f>VLOOKUP($B3,'[1]69-72復興'!$D$3:$AY$533,20,FALSE)</f>
        <v>孝</v>
      </c>
      <c r="N3" s="139">
        <f>VLOOKUP($B3,'[1]69-72復興'!$D$3:$AY$533,22,FALSE)</f>
        <v>72</v>
      </c>
      <c r="O3" s="139" t="str">
        <f>VLOOKUP($B3,'[1]69-72復興'!$D$3:$AY$533,23,FALSE)</f>
        <v>復興</v>
      </c>
      <c r="P3" s="211" t="str">
        <f>VLOOKUP($B3,'[1]69-72復興'!$D$3:$AY$533,24,FALSE)</f>
        <v>望</v>
      </c>
      <c r="Q3" s="203">
        <f t="shared" si="0"/>
        <v>1500</v>
      </c>
    </row>
    <row r="4" spans="1:17" ht="16.5">
      <c r="A4" s="157" t="s">
        <v>1498</v>
      </c>
      <c r="B4" s="158" t="s">
        <v>324</v>
      </c>
      <c r="C4" s="163">
        <v>1500</v>
      </c>
      <c r="D4" s="160" t="s">
        <v>1499</v>
      </c>
      <c r="E4" s="161">
        <v>3457</v>
      </c>
      <c r="F4" s="160" t="s">
        <v>1262</v>
      </c>
      <c r="G4" s="162">
        <f aca="true" t="shared" si="1" ref="G4:G17">+C4+G3</f>
        <v>4500</v>
      </c>
      <c r="H4" s="156" t="s">
        <v>1500</v>
      </c>
      <c r="I4" s="156" t="s">
        <v>1501</v>
      </c>
      <c r="J4" s="156" t="s">
        <v>786</v>
      </c>
      <c r="K4" s="139">
        <f>VLOOKUP($B4,'[1]69-72復興'!$D$3:$AY$533,18,FALSE)</f>
        <v>69</v>
      </c>
      <c r="L4" s="139" t="str">
        <f>VLOOKUP($B4,'[1]69-72復興'!$D$3:$AY$533,19,FALSE)</f>
        <v>復興</v>
      </c>
      <c r="M4" s="140" t="str">
        <f>VLOOKUP($B4,'[1]69-72復興'!$D$3:$AY$533,20,FALSE)</f>
        <v>孝</v>
      </c>
      <c r="N4" s="139">
        <f>VLOOKUP($B4,'[1]69-72復興'!$D$3:$AY$533,22,FALSE)</f>
        <v>72</v>
      </c>
      <c r="O4" s="139"/>
      <c r="P4" s="211"/>
      <c r="Q4" s="203">
        <f t="shared" si="0"/>
        <v>1500</v>
      </c>
    </row>
    <row r="5" spans="1:17" ht="16.5">
      <c r="A5" s="157" t="s">
        <v>1498</v>
      </c>
      <c r="B5" s="145" t="s">
        <v>1502</v>
      </c>
      <c r="C5" s="163">
        <v>1500</v>
      </c>
      <c r="D5" s="160"/>
      <c r="E5" s="161" t="s">
        <v>608</v>
      </c>
      <c r="F5" s="160" t="s">
        <v>1262</v>
      </c>
      <c r="G5" s="162">
        <f t="shared" si="1"/>
        <v>6000</v>
      </c>
      <c r="H5" s="156" t="s">
        <v>1500</v>
      </c>
      <c r="I5" s="156" t="s">
        <v>1501</v>
      </c>
      <c r="J5" s="156" t="s">
        <v>786</v>
      </c>
      <c r="K5" s="139">
        <f>VLOOKUP($B5,'[1]69-72復興'!$D$3:$AY$533,18,FALSE)</f>
        <v>69</v>
      </c>
      <c r="L5" s="139" t="str">
        <f>VLOOKUP($B5,'[1]69-72復興'!$D$3:$AY$533,19,FALSE)</f>
        <v>復興</v>
      </c>
      <c r="M5" s="140" t="str">
        <f>VLOOKUP($B5,'[1]69-72復興'!$D$3:$AY$533,20,FALSE)</f>
        <v>孝</v>
      </c>
      <c r="N5" s="139">
        <f>VLOOKUP($B5,'[1]69-72復興'!$D$3:$AY$533,22,FALSE)</f>
        <v>72</v>
      </c>
      <c r="O5" s="139" t="str">
        <f>VLOOKUP($B5,'[1]69-72復興'!$D$3:$AY$533,23,FALSE)</f>
        <v>再興</v>
      </c>
      <c r="P5" s="211" t="str">
        <f>VLOOKUP($B5,'[1]69-72復興'!$D$3:$AY$533,24,FALSE)</f>
        <v>愛</v>
      </c>
      <c r="Q5" s="203">
        <f t="shared" si="0"/>
        <v>1500</v>
      </c>
    </row>
    <row r="6" spans="1:17" ht="16.5">
      <c r="A6" s="157" t="s">
        <v>1503</v>
      </c>
      <c r="B6" s="158" t="s">
        <v>174</v>
      </c>
      <c r="C6" s="163">
        <v>1500</v>
      </c>
      <c r="D6" s="160" t="s">
        <v>1504</v>
      </c>
      <c r="E6" s="161">
        <v>805</v>
      </c>
      <c r="F6" s="160" t="s">
        <v>1262</v>
      </c>
      <c r="G6" s="162">
        <f t="shared" si="1"/>
        <v>7500</v>
      </c>
      <c r="H6" s="156" t="s">
        <v>1500</v>
      </c>
      <c r="I6" s="156" t="s">
        <v>1501</v>
      </c>
      <c r="J6" s="156" t="s">
        <v>787</v>
      </c>
      <c r="K6" s="139">
        <f>VLOOKUP($B6,'[1]69-72復興'!$D$3:$AY$533,18,FALSE)</f>
        <v>69</v>
      </c>
      <c r="L6" s="139" t="str">
        <f>VLOOKUP($B6,'[1]69-72復興'!$D$3:$AY$533,19,FALSE)</f>
        <v>復興</v>
      </c>
      <c r="M6" s="140" t="str">
        <f>VLOOKUP($B6,'[1]69-72復興'!$D$3:$AY$533,20,FALSE)</f>
        <v>孝</v>
      </c>
      <c r="N6" s="139">
        <f>VLOOKUP($B6,'[1]69-72復興'!$D$3:$AY$533,22,FALSE)</f>
        <v>72</v>
      </c>
      <c r="O6" s="139" t="str">
        <f>VLOOKUP($B6,'[1]69-72復興'!$D$3:$AY$533,23,FALSE)</f>
        <v>復興</v>
      </c>
      <c r="P6" s="211" t="str">
        <f>VLOOKUP($B6,'[1]69-72復興'!$D$3:$AY$533,24,FALSE)</f>
        <v>望</v>
      </c>
      <c r="Q6" s="203">
        <f t="shared" si="0"/>
        <v>1500</v>
      </c>
    </row>
    <row r="7" spans="1:17" ht="16.5">
      <c r="A7" s="157" t="s">
        <v>1503</v>
      </c>
      <c r="B7" s="164" t="s">
        <v>1505</v>
      </c>
      <c r="C7" s="163">
        <v>1500</v>
      </c>
      <c r="D7" s="160" t="s">
        <v>1506</v>
      </c>
      <c r="E7" s="165" t="s">
        <v>1507</v>
      </c>
      <c r="F7" s="160" t="s">
        <v>1262</v>
      </c>
      <c r="G7" s="162">
        <f t="shared" si="1"/>
        <v>9000</v>
      </c>
      <c r="H7" s="156" t="s">
        <v>1500</v>
      </c>
      <c r="I7" s="156" t="s">
        <v>1501</v>
      </c>
      <c r="J7" s="156" t="s">
        <v>786</v>
      </c>
      <c r="K7" s="139">
        <f>VLOOKUP($B7,'[1]69-72復興'!$D$3:$AY$533,18,FALSE)</f>
        <v>69</v>
      </c>
      <c r="L7" s="139" t="str">
        <f>VLOOKUP($B7,'[1]69-72復興'!$D$3:$AY$533,19,FALSE)</f>
        <v>復興</v>
      </c>
      <c r="M7" s="140" t="str">
        <f>VLOOKUP($B7,'[1]69-72復興'!$D$3:$AY$533,20,FALSE)</f>
        <v>孝</v>
      </c>
      <c r="N7" s="139">
        <f>VLOOKUP($B7,'[1]69-72復興'!$D$3:$AY$533,22,FALSE)</f>
        <v>72</v>
      </c>
      <c r="O7" s="139" t="str">
        <f>VLOOKUP($B7,'[1]69-72復興'!$D$3:$AY$533,23,FALSE)</f>
        <v>大華</v>
      </c>
      <c r="P7" s="211" t="str">
        <f>VLOOKUP($B7,'[1]69-72復興'!$D$3:$AY$533,24,FALSE)</f>
        <v>信</v>
      </c>
      <c r="Q7" s="203">
        <f t="shared" si="0"/>
        <v>1500</v>
      </c>
    </row>
    <row r="8" spans="1:17" ht="16.5">
      <c r="A8" s="157" t="s">
        <v>1508</v>
      </c>
      <c r="B8" s="158" t="s">
        <v>508</v>
      </c>
      <c r="C8" s="163">
        <v>1500</v>
      </c>
      <c r="D8" s="160" t="s">
        <v>1509</v>
      </c>
      <c r="E8" s="161">
        <v>3313</v>
      </c>
      <c r="F8" s="160" t="s">
        <v>1510</v>
      </c>
      <c r="G8" s="162">
        <f t="shared" si="1"/>
        <v>10500</v>
      </c>
      <c r="H8" s="156" t="s">
        <v>1511</v>
      </c>
      <c r="I8" s="156" t="s">
        <v>1512</v>
      </c>
      <c r="J8" s="156" t="s">
        <v>786</v>
      </c>
      <c r="K8" s="139">
        <f>VLOOKUP($B8,'[1]69-72復興'!$D$3:$AY$533,18,FALSE)</f>
        <v>69</v>
      </c>
      <c r="L8" s="139" t="str">
        <f>VLOOKUP($B8,'[1]69-72復興'!$D$3:$AY$533,19,FALSE)</f>
        <v>復興</v>
      </c>
      <c r="M8" s="140" t="str">
        <f>VLOOKUP($B8,'[1]69-72復興'!$D$3:$AY$533,20,FALSE)</f>
        <v>孝</v>
      </c>
      <c r="N8" s="139">
        <f>VLOOKUP($B8,'[1]69-72復興'!$D$3:$AY$533,22,FALSE)</f>
        <v>72</v>
      </c>
      <c r="O8" s="139" t="str">
        <f>VLOOKUP($B8,'[1]69-72復興'!$D$3:$AY$533,23,FALSE)</f>
        <v>仁愛</v>
      </c>
      <c r="P8" s="211"/>
      <c r="Q8" s="203">
        <f t="shared" si="0"/>
        <v>1500</v>
      </c>
    </row>
    <row r="9" spans="1:17" ht="16.5">
      <c r="A9" s="157" t="s">
        <v>1513</v>
      </c>
      <c r="B9" s="158" t="s">
        <v>338</v>
      </c>
      <c r="C9" s="163">
        <v>1500</v>
      </c>
      <c r="D9" s="160" t="s">
        <v>1514</v>
      </c>
      <c r="E9" s="166">
        <v>6989</v>
      </c>
      <c r="F9" s="160" t="s">
        <v>1510</v>
      </c>
      <c r="G9" s="162">
        <f t="shared" si="1"/>
        <v>12000</v>
      </c>
      <c r="H9" s="156" t="s">
        <v>1511</v>
      </c>
      <c r="I9" s="156" t="s">
        <v>1512</v>
      </c>
      <c r="J9" s="156" t="s">
        <v>786</v>
      </c>
      <c r="K9" s="139">
        <f>VLOOKUP($B9,'[1]69-72復興'!$D$3:$AY$533,18,FALSE)</f>
        <v>69</v>
      </c>
      <c r="L9" s="139" t="str">
        <f>VLOOKUP($B9,'[1]69-72復興'!$D$3:$AY$533,19,FALSE)</f>
        <v>復興</v>
      </c>
      <c r="M9" s="140" t="str">
        <f>VLOOKUP($B9,'[1]69-72復興'!$D$3:$AY$533,20,FALSE)</f>
        <v>信</v>
      </c>
      <c r="N9" s="139">
        <f>VLOOKUP($B9,'[1]69-72復興'!$D$3:$AY$533,22,FALSE)</f>
        <v>72</v>
      </c>
      <c r="O9" s="139" t="str">
        <f>VLOOKUP($B9,'[1]69-72復興'!$D$3:$AY$533,23,FALSE)</f>
        <v>再興</v>
      </c>
      <c r="P9" s="211" t="str">
        <f>VLOOKUP($B9,'[1]69-72復興'!$D$3:$AY$533,24,FALSE)</f>
        <v>仁</v>
      </c>
      <c r="Q9" s="203">
        <f t="shared" si="0"/>
        <v>1500</v>
      </c>
    </row>
    <row r="10" spans="1:17" ht="16.5">
      <c r="A10" s="157" t="s">
        <v>1192</v>
      </c>
      <c r="B10" s="156" t="s">
        <v>1108</v>
      </c>
      <c r="C10" s="163">
        <v>1500</v>
      </c>
      <c r="D10" s="160" t="s">
        <v>1515</v>
      </c>
      <c r="E10" s="167" t="s">
        <v>1516</v>
      </c>
      <c r="F10" s="160" t="s">
        <v>1262</v>
      </c>
      <c r="G10" s="162">
        <f t="shared" si="1"/>
        <v>13500</v>
      </c>
      <c r="H10" s="156" t="s">
        <v>1500</v>
      </c>
      <c r="I10" s="156" t="s">
        <v>1501</v>
      </c>
      <c r="J10" s="156" t="s">
        <v>787</v>
      </c>
      <c r="K10" s="139">
        <f>VLOOKUP($B10,'[1]69-72復興'!$D$3:$AY$533,18,FALSE)</f>
        <v>69</v>
      </c>
      <c r="L10" s="139" t="str">
        <f>VLOOKUP($B10,'[1]69-72復興'!$D$3:$AY$533,19,FALSE)</f>
        <v>復興</v>
      </c>
      <c r="M10" s="140" t="str">
        <f>VLOOKUP($B10,'[1]69-72復興'!$D$3:$AY$533,20,FALSE)</f>
        <v>孝</v>
      </c>
      <c r="N10" s="139">
        <f>VLOOKUP($B10,'[1]69-72復興'!$D$3:$AY$533,22,FALSE)</f>
        <v>72</v>
      </c>
      <c r="O10" s="139" t="str">
        <f>VLOOKUP($B10,'[1]69-72復興'!$D$3:$AY$533,23,FALSE)</f>
        <v>復興</v>
      </c>
      <c r="P10" s="211" t="str">
        <f>VLOOKUP($B10,'[1]69-72復興'!$D$3:$AY$533,24,FALSE)</f>
        <v>信</v>
      </c>
      <c r="Q10" s="203">
        <f t="shared" si="0"/>
        <v>1500</v>
      </c>
    </row>
    <row r="11" spans="1:17" ht="16.5">
      <c r="A11" s="157" t="s">
        <v>1193</v>
      </c>
      <c r="B11" s="158" t="s">
        <v>151</v>
      </c>
      <c r="C11" s="163">
        <v>1500</v>
      </c>
      <c r="D11" s="160" t="s">
        <v>1191</v>
      </c>
      <c r="E11" s="161">
        <v>8376</v>
      </c>
      <c r="F11" s="160" t="s">
        <v>577</v>
      </c>
      <c r="G11" s="162">
        <f t="shared" si="1"/>
        <v>15000</v>
      </c>
      <c r="H11" s="156" t="s">
        <v>578</v>
      </c>
      <c r="I11" s="156" t="s">
        <v>609</v>
      </c>
      <c r="J11" s="156" t="s">
        <v>787</v>
      </c>
      <c r="K11" s="139">
        <f>VLOOKUP($B11,'[1]69-72復興'!$D$3:$AY$533,18,FALSE)</f>
        <v>69</v>
      </c>
      <c r="L11" s="139" t="str">
        <f>VLOOKUP($B11,'[1]69-72復興'!$D$3:$AY$533,19,FALSE)</f>
        <v>復興</v>
      </c>
      <c r="M11" s="140" t="str">
        <f>VLOOKUP($B11,'[1]69-72復興'!$D$3:$AY$533,20,FALSE)</f>
        <v>信</v>
      </c>
      <c r="N11" s="139">
        <f>VLOOKUP($B11,'[1]69-72復興'!$D$3:$AY$533,22,FALSE)</f>
        <v>72</v>
      </c>
      <c r="O11" s="139" t="str">
        <f>VLOOKUP($B11,'[1]69-72復興'!$D$3:$AY$533,23,FALSE)</f>
        <v>復興</v>
      </c>
      <c r="P11" s="211" t="str">
        <f>VLOOKUP($B11,'[1]69-72復興'!$D$3:$AY$533,24,FALSE)</f>
        <v>勇</v>
      </c>
      <c r="Q11" s="203">
        <f t="shared" si="0"/>
        <v>1500</v>
      </c>
    </row>
    <row r="12" spans="1:17" ht="16.5">
      <c r="A12" s="157" t="s">
        <v>1517</v>
      </c>
      <c r="B12" s="158" t="s">
        <v>282</v>
      </c>
      <c r="C12" s="163">
        <v>1500</v>
      </c>
      <c r="D12" s="160" t="s">
        <v>1194</v>
      </c>
      <c r="E12" s="161">
        <v>6169</v>
      </c>
      <c r="F12" s="160" t="s">
        <v>577</v>
      </c>
      <c r="G12" s="162">
        <f t="shared" si="1"/>
        <v>16500</v>
      </c>
      <c r="H12" s="156" t="s">
        <v>578</v>
      </c>
      <c r="I12" s="156" t="s">
        <v>623</v>
      </c>
      <c r="J12" s="156" t="s">
        <v>786</v>
      </c>
      <c r="K12" s="139">
        <f>VLOOKUP($B12,'[1]69-72復興'!$D$3:$AY$533,18,FALSE)</f>
        <v>69</v>
      </c>
      <c r="L12" s="139" t="str">
        <f>VLOOKUP($B12,'[1]69-72復興'!$D$3:$AY$533,19,FALSE)</f>
        <v>復興</v>
      </c>
      <c r="M12" s="140" t="str">
        <f>VLOOKUP($B12,'[1]69-72復興'!$D$3:$AY$533,20,FALSE)</f>
        <v>信</v>
      </c>
      <c r="N12" s="139">
        <f>VLOOKUP($B12,'[1]69-72復興'!$D$3:$AY$533,22,FALSE)</f>
        <v>72</v>
      </c>
      <c r="O12" s="139" t="str">
        <f>VLOOKUP($B12,'[1]69-72復興'!$D$3:$AY$533,23,FALSE)</f>
        <v>衛理</v>
      </c>
      <c r="P12" s="211" t="str">
        <f>VLOOKUP($B12,'[1]69-72復興'!$D$3:$AY$533,24,FALSE)</f>
        <v>愛</v>
      </c>
      <c r="Q12" s="203">
        <f t="shared" si="0"/>
        <v>1500</v>
      </c>
    </row>
    <row r="13" spans="1:17" ht="16.5">
      <c r="A13" s="157" t="s">
        <v>1109</v>
      </c>
      <c r="B13" s="158" t="s">
        <v>122</v>
      </c>
      <c r="C13" s="163">
        <v>1500</v>
      </c>
      <c r="D13" s="160" t="s">
        <v>1110</v>
      </c>
      <c r="E13" s="161">
        <v>2361</v>
      </c>
      <c r="F13" s="160" t="s">
        <v>577</v>
      </c>
      <c r="G13" s="162">
        <f t="shared" si="1"/>
        <v>18000</v>
      </c>
      <c r="H13" s="156" t="s">
        <v>578</v>
      </c>
      <c r="I13" s="156" t="s">
        <v>623</v>
      </c>
      <c r="J13" s="156" t="s">
        <v>786</v>
      </c>
      <c r="K13" s="139">
        <f>VLOOKUP($B13,'[1]69-72復興'!$D$3:$AY$533,18,FALSE)</f>
        <v>69</v>
      </c>
      <c r="L13" s="139" t="str">
        <f>VLOOKUP($B13,'[1]69-72復興'!$D$3:$AY$533,19,FALSE)</f>
        <v>復興</v>
      </c>
      <c r="M13" s="140" t="str">
        <f>VLOOKUP($B13,'[1]69-72復興'!$D$3:$AY$533,20,FALSE)</f>
        <v>信</v>
      </c>
      <c r="N13" s="139">
        <f>VLOOKUP($B13,'[1]69-72復興'!$D$3:$AY$533,22,FALSE)</f>
        <v>72</v>
      </c>
      <c r="O13" s="139" t="str">
        <f>VLOOKUP($B13,'[1]69-72復興'!$D$3:$AY$533,23,FALSE)</f>
        <v>大華</v>
      </c>
      <c r="P13" s="211" t="str">
        <f>VLOOKUP($B13,'[1]69-72復興'!$D$3:$AY$533,24,FALSE)</f>
        <v>義</v>
      </c>
      <c r="Q13" s="203">
        <f t="shared" si="0"/>
        <v>1500</v>
      </c>
    </row>
    <row r="14" spans="1:17" ht="16.5">
      <c r="A14" s="157" t="s">
        <v>1109</v>
      </c>
      <c r="B14" s="158" t="s">
        <v>42</v>
      </c>
      <c r="C14" s="163">
        <v>1500</v>
      </c>
      <c r="D14" s="161">
        <v>48</v>
      </c>
      <c r="E14" s="161">
        <v>6888</v>
      </c>
      <c r="F14" s="160" t="s">
        <v>577</v>
      </c>
      <c r="G14" s="162">
        <f t="shared" si="1"/>
        <v>19500</v>
      </c>
      <c r="H14" s="156" t="s">
        <v>578</v>
      </c>
      <c r="I14" s="156" t="s">
        <v>623</v>
      </c>
      <c r="J14" s="156" t="s">
        <v>787</v>
      </c>
      <c r="K14" s="139">
        <f>VLOOKUP($B14,'[1]69-72復興'!$D$3:$AY$533,18,FALSE)</f>
        <v>69</v>
      </c>
      <c r="L14" s="139" t="str">
        <f>VLOOKUP($B14,'[1]69-72復興'!$D$3:$AY$533,19,FALSE)</f>
        <v>復興</v>
      </c>
      <c r="M14" s="140" t="str">
        <f>VLOOKUP($B14,'[1]69-72復興'!$D$3:$AY$533,20,FALSE)</f>
        <v>信</v>
      </c>
      <c r="N14" s="139">
        <f>VLOOKUP($B14,'[1]69-72復興'!$D$3:$AY$533,22,FALSE)</f>
        <v>72</v>
      </c>
      <c r="O14" s="139" t="str">
        <f>VLOOKUP($B14,'[1]69-72復興'!$D$3:$AY$533,23,FALSE)</f>
        <v>復興</v>
      </c>
      <c r="P14" s="211" t="str">
        <f>VLOOKUP($B14,'[1]69-72復興'!$D$3:$AY$533,24,FALSE)</f>
        <v>智</v>
      </c>
      <c r="Q14" s="203">
        <f t="shared" si="0"/>
        <v>1500</v>
      </c>
    </row>
    <row r="15" spans="1:17" ht="16.5">
      <c r="A15" s="157" t="s">
        <v>1518</v>
      </c>
      <c r="B15" s="158" t="s">
        <v>133</v>
      </c>
      <c r="C15" s="163">
        <v>1500</v>
      </c>
      <c r="D15" s="160" t="s">
        <v>1504</v>
      </c>
      <c r="E15" s="161">
        <v>6840</v>
      </c>
      <c r="F15" s="160" t="s">
        <v>1519</v>
      </c>
      <c r="G15" s="162">
        <f t="shared" si="1"/>
        <v>21000</v>
      </c>
      <c r="H15" s="156" t="s">
        <v>1500</v>
      </c>
      <c r="I15" s="156" t="s">
        <v>1501</v>
      </c>
      <c r="J15" s="156" t="s">
        <v>786</v>
      </c>
      <c r="K15" s="139">
        <f>VLOOKUP($B15,'[1]69-72復興'!$D$3:$AY$533,18,FALSE)</f>
        <v>69</v>
      </c>
      <c r="L15" s="139" t="str">
        <f>VLOOKUP($B15,'[1]69-72復興'!$D$3:$AY$533,19,FALSE)</f>
        <v>復興</v>
      </c>
      <c r="M15" s="140" t="str">
        <f>VLOOKUP($B15,'[1]69-72復興'!$D$3:$AY$533,20,FALSE)</f>
        <v>信</v>
      </c>
      <c r="N15" s="139">
        <f>VLOOKUP($B15,'[1]69-72復興'!$D$3:$AY$533,22,FALSE)</f>
        <v>72</v>
      </c>
      <c r="O15" s="139" t="str">
        <f>VLOOKUP($B15,'[1]69-72復興'!$D$3:$AY$533,23,FALSE)</f>
        <v>再興</v>
      </c>
      <c r="P15" s="211" t="str">
        <f>VLOOKUP($B15,'[1]69-72復興'!$D$3:$AY$533,24,FALSE)</f>
        <v>孝</v>
      </c>
      <c r="Q15" s="203">
        <f t="shared" si="0"/>
        <v>1500</v>
      </c>
    </row>
    <row r="16" spans="1:17" ht="16.5">
      <c r="A16" s="168" t="s">
        <v>1520</v>
      </c>
      <c r="B16" s="156" t="s">
        <v>372</v>
      </c>
      <c r="C16" s="169">
        <v>1500</v>
      </c>
      <c r="D16" s="160" t="s">
        <v>1509</v>
      </c>
      <c r="E16" s="161">
        <v>2766</v>
      </c>
      <c r="F16" s="160" t="s">
        <v>1521</v>
      </c>
      <c r="G16" s="162">
        <f t="shared" si="1"/>
        <v>22500</v>
      </c>
      <c r="H16" s="156" t="s">
        <v>1511</v>
      </c>
      <c r="I16" s="156" t="s">
        <v>1512</v>
      </c>
      <c r="J16" s="156" t="s">
        <v>788</v>
      </c>
      <c r="K16" s="139">
        <f>VLOOKUP($B16,'[1]69-72復興'!$D$3:$AY$533,18,FALSE)</f>
        <v>69</v>
      </c>
      <c r="L16" s="139" t="str">
        <f>VLOOKUP($B16,'[1]69-72復興'!$D$3:$AY$533,19,FALSE)</f>
        <v>新民</v>
      </c>
      <c r="M16" s="140" t="str">
        <f>VLOOKUP($B16,'[1]69-72復興'!$D$3:$AY$533,20,FALSE)</f>
        <v>忠</v>
      </c>
      <c r="N16" s="139">
        <f>VLOOKUP($B16,'[1]69-72復興'!$D$3:$AY$533,22,FALSE)</f>
        <v>72</v>
      </c>
      <c r="O16" s="139" t="str">
        <f>VLOOKUP($B16,'[1]69-72復興'!$D$3:$AY$533,23,FALSE)</f>
        <v>復興</v>
      </c>
      <c r="P16" s="211" t="str">
        <f>VLOOKUP($B16,'[1]69-72復興'!$D$3:$AY$533,24,FALSE)</f>
        <v>望</v>
      </c>
      <c r="Q16" s="203">
        <f t="shared" si="0"/>
        <v>1500</v>
      </c>
    </row>
    <row r="17" spans="1:17" ht="16.5">
      <c r="A17" s="168" t="s">
        <v>1522</v>
      </c>
      <c r="B17" s="158" t="s">
        <v>21</v>
      </c>
      <c r="C17" s="171">
        <v>13500</v>
      </c>
      <c r="D17" s="170" t="s">
        <v>1523</v>
      </c>
      <c r="E17" s="165">
        <v>7570</v>
      </c>
      <c r="F17" s="160" t="s">
        <v>1296</v>
      </c>
      <c r="G17" s="162">
        <f t="shared" si="1"/>
        <v>36000</v>
      </c>
      <c r="H17" s="156" t="s">
        <v>1511</v>
      </c>
      <c r="I17" s="156" t="s">
        <v>1512</v>
      </c>
      <c r="J17" s="156" t="s">
        <v>787</v>
      </c>
      <c r="K17" s="139">
        <f>VLOOKUP($B17,'[1]69-72復興'!$D$3:$AY$533,18,FALSE)</f>
        <v>69</v>
      </c>
      <c r="L17" s="139" t="str">
        <f>VLOOKUP($B17,'[1]69-72復興'!$D$3:$AY$533,19,FALSE)</f>
        <v>復興</v>
      </c>
      <c r="M17" s="140" t="str">
        <f>VLOOKUP($B17,'[1]69-72復興'!$D$3:$AY$533,20,FALSE)</f>
        <v>義</v>
      </c>
      <c r="N17" s="139">
        <f>VLOOKUP($B17,'[1]69-72復興'!$D$3:$AY$533,22,FALSE)</f>
        <v>72</v>
      </c>
      <c r="O17" s="139" t="str">
        <f>VLOOKUP($B17,'[1]69-72復興'!$D$3:$AY$533,23,FALSE)</f>
        <v>復興</v>
      </c>
      <c r="P17" s="211" t="str">
        <f>VLOOKUP($B17,'[1]69-72復興'!$D$3:$AY$533,24,FALSE)</f>
        <v>仁</v>
      </c>
      <c r="Q17" s="203">
        <f t="shared" si="0"/>
        <v>13500</v>
      </c>
    </row>
    <row r="18" spans="1:17" ht="16.5">
      <c r="A18" s="172"/>
      <c r="B18" s="158" t="s">
        <v>1524</v>
      </c>
      <c r="C18" s="173"/>
      <c r="D18" s="174" t="s">
        <v>1525</v>
      </c>
      <c r="E18" s="165"/>
      <c r="F18" s="160" t="s">
        <v>1526</v>
      </c>
      <c r="G18" s="160"/>
      <c r="H18" s="156" t="s">
        <v>1500</v>
      </c>
      <c r="J18" s="156" t="s">
        <v>787</v>
      </c>
      <c r="K18" s="139">
        <f>VLOOKUP($B18,'[1]69-72復興'!$D$3:$AY$533,18,FALSE)</f>
        <v>69</v>
      </c>
      <c r="L18" s="139" t="str">
        <f>VLOOKUP($B18,'[1]69-72復興'!$D$3:$AY$533,19,FALSE)</f>
        <v>復興</v>
      </c>
      <c r="M18" s="140" t="str">
        <f>VLOOKUP($B18,'[1]69-72復興'!$D$3:$AY$533,20,FALSE)</f>
        <v>義</v>
      </c>
      <c r="N18" s="139">
        <f>VLOOKUP($B18,'[1]69-72復興'!$D$3:$AY$533,22,FALSE)</f>
        <v>72</v>
      </c>
      <c r="O18" s="139" t="str">
        <f>VLOOKUP($B18,'[1]69-72復興'!$D$3:$AY$533,23,FALSE)</f>
        <v>復興</v>
      </c>
      <c r="P18" s="211" t="str">
        <f>VLOOKUP($B18,'[1]69-72復興'!$D$3:$AY$533,24,FALSE)</f>
        <v>智</v>
      </c>
      <c r="Q18" s="203">
        <f t="shared" si="0"/>
        <v>0</v>
      </c>
    </row>
    <row r="19" spans="1:17" ht="16.5">
      <c r="A19" s="172"/>
      <c r="B19" s="158" t="s">
        <v>1527</v>
      </c>
      <c r="C19" s="173"/>
      <c r="D19" s="174" t="s">
        <v>606</v>
      </c>
      <c r="E19" s="165"/>
      <c r="F19" s="160" t="s">
        <v>1526</v>
      </c>
      <c r="G19" s="160"/>
      <c r="H19" s="156" t="s">
        <v>1500</v>
      </c>
      <c r="J19" s="156" t="s">
        <v>787</v>
      </c>
      <c r="K19" s="139">
        <f>VLOOKUP($B19,'[1]69-72復興'!$D$3:$AY$533,18,FALSE)</f>
        <v>69</v>
      </c>
      <c r="L19" s="139" t="str">
        <f>VLOOKUP($B19,'[1]69-72復興'!$D$3:$AY$533,19,FALSE)</f>
        <v>復興</v>
      </c>
      <c r="M19" s="140" t="str">
        <f>VLOOKUP($B19,'[1]69-72復興'!$D$3:$AY$533,20,FALSE)</f>
        <v>義</v>
      </c>
      <c r="N19" s="139">
        <f>VLOOKUP($B19,'[1]69-72復興'!$D$3:$AY$533,22,FALSE)</f>
        <v>73</v>
      </c>
      <c r="O19" s="139" t="str">
        <f>VLOOKUP($B19,'[1]69-72復興'!$D$3:$AY$533,23,FALSE)</f>
        <v>復興</v>
      </c>
      <c r="P19" s="211" t="str">
        <f>VLOOKUP($B19,'[1]69-72復興'!$D$3:$AY$533,24,FALSE)</f>
        <v>智</v>
      </c>
      <c r="Q19" s="203">
        <f t="shared" si="0"/>
        <v>0</v>
      </c>
    </row>
    <row r="20" spans="1:17" ht="16.5">
      <c r="A20" s="172"/>
      <c r="B20" s="158" t="s">
        <v>211</v>
      </c>
      <c r="C20" s="173"/>
      <c r="D20" s="174"/>
      <c r="E20" s="165"/>
      <c r="F20" s="160" t="s">
        <v>1526</v>
      </c>
      <c r="G20" s="160"/>
      <c r="H20" s="156" t="s">
        <v>1500</v>
      </c>
      <c r="J20" s="156" t="s">
        <v>786</v>
      </c>
      <c r="K20" s="139">
        <f>VLOOKUP($B20,'[1]69-72復興'!$D$3:$AY$533,18,FALSE)</f>
        <v>69</v>
      </c>
      <c r="L20" s="139" t="str">
        <f>VLOOKUP($B20,'[1]69-72復興'!$D$3:$AY$533,19,FALSE)</f>
        <v>復興</v>
      </c>
      <c r="M20" s="140" t="str">
        <f>VLOOKUP($B20,'[1]69-72復興'!$D$3:$AY$533,20,FALSE)</f>
        <v>義</v>
      </c>
      <c r="N20" s="139">
        <f>VLOOKUP($B20,'[1]69-72復興'!$D$3:$AY$533,22,FALSE)</f>
        <v>72</v>
      </c>
      <c r="O20" s="139" t="str">
        <f>VLOOKUP($B20,'[1]69-72復興'!$D$3:$AY$533,23,FALSE)</f>
        <v>大華</v>
      </c>
      <c r="P20" s="211" t="str">
        <f>VLOOKUP($B20,'[1]69-72復興'!$D$3:$AY$533,24,FALSE)</f>
        <v>仁</v>
      </c>
      <c r="Q20" s="203">
        <f t="shared" si="0"/>
        <v>0</v>
      </c>
    </row>
    <row r="21" spans="1:17" ht="16.5">
      <c r="A21" s="172"/>
      <c r="B21" s="158" t="s">
        <v>222</v>
      </c>
      <c r="C21" s="173"/>
      <c r="D21" s="174"/>
      <c r="E21" s="165"/>
      <c r="F21" s="160" t="s">
        <v>1526</v>
      </c>
      <c r="G21" s="160"/>
      <c r="H21" s="156" t="s">
        <v>1500</v>
      </c>
      <c r="J21" s="156" t="s">
        <v>787</v>
      </c>
      <c r="K21" s="139">
        <f>VLOOKUP($B21,'[1]69-72復興'!$D$3:$AY$533,18,FALSE)</f>
        <v>69</v>
      </c>
      <c r="L21" s="139" t="str">
        <f>VLOOKUP($B21,'[1]69-72復興'!$D$3:$AY$533,19,FALSE)</f>
        <v>復興</v>
      </c>
      <c r="M21" s="140" t="str">
        <f>VLOOKUP($B21,'[1]69-72復興'!$D$3:$AY$533,20,FALSE)</f>
        <v>義</v>
      </c>
      <c r="N21" s="139">
        <f>VLOOKUP($B21,'[1]69-72復興'!$D$3:$AY$533,22,FALSE)</f>
        <v>72</v>
      </c>
      <c r="O21" s="139" t="str">
        <f>VLOOKUP($B21,'[1]69-72復興'!$D$3:$AY$533,23,FALSE)</f>
        <v>復興</v>
      </c>
      <c r="P21" s="211" t="str">
        <f>VLOOKUP($B21,'[1]69-72復興'!$D$3:$AY$533,24,FALSE)</f>
        <v>望</v>
      </c>
      <c r="Q21" s="203">
        <f t="shared" si="0"/>
        <v>0</v>
      </c>
    </row>
    <row r="22" spans="1:17" ht="16.5">
      <c r="A22" s="172"/>
      <c r="B22" s="158" t="s">
        <v>231</v>
      </c>
      <c r="C22" s="173"/>
      <c r="D22" s="174"/>
      <c r="E22" s="165"/>
      <c r="F22" s="160" t="s">
        <v>1526</v>
      </c>
      <c r="G22" s="160"/>
      <c r="H22" s="156" t="s">
        <v>1500</v>
      </c>
      <c r="J22" s="156" t="s">
        <v>786</v>
      </c>
      <c r="K22" s="139">
        <f>VLOOKUP($B22,'[1]69-72復興'!$D$3:$AY$533,18,FALSE)</f>
        <v>69</v>
      </c>
      <c r="L22" s="139" t="str">
        <f>VLOOKUP($B22,'[1]69-72復興'!$D$3:$AY$533,19,FALSE)</f>
        <v>復興</v>
      </c>
      <c r="M22" s="140" t="str">
        <f>VLOOKUP($B22,'[1]69-72復興'!$D$3:$AY$533,20,FALSE)</f>
        <v>義</v>
      </c>
      <c r="N22" s="139">
        <f>VLOOKUP($B22,'[1]69-72復興'!$D$3:$AY$533,22,FALSE)</f>
        <v>72</v>
      </c>
      <c r="O22" s="139" t="str">
        <f>VLOOKUP($B22,'[1]69-72復興'!$D$3:$AY$533,23,FALSE)</f>
        <v>再興</v>
      </c>
      <c r="P22" s="211" t="str">
        <f>VLOOKUP($B22,'[1]69-72復興'!$D$3:$AY$533,24,FALSE)</f>
        <v>愛</v>
      </c>
      <c r="Q22" s="203">
        <f t="shared" si="0"/>
        <v>0</v>
      </c>
    </row>
    <row r="23" spans="1:17" ht="16.5">
      <c r="A23" s="172"/>
      <c r="B23" s="158" t="s">
        <v>339</v>
      </c>
      <c r="C23" s="173"/>
      <c r="D23" s="174"/>
      <c r="E23" s="165"/>
      <c r="F23" s="160" t="s">
        <v>1526</v>
      </c>
      <c r="G23" s="160"/>
      <c r="H23" s="156" t="s">
        <v>1500</v>
      </c>
      <c r="J23" s="156" t="s">
        <v>786</v>
      </c>
      <c r="K23" s="139">
        <f>VLOOKUP($B23,'[1]69-72復興'!$D$3:$AY$533,18,FALSE)</f>
        <v>69</v>
      </c>
      <c r="L23" s="139" t="str">
        <f>VLOOKUP($B23,'[1]69-72復興'!$D$3:$AY$533,19,FALSE)</f>
        <v>復興</v>
      </c>
      <c r="M23" s="140" t="str">
        <f>VLOOKUP($B23,'[1]69-72復興'!$D$3:$AY$533,20,FALSE)</f>
        <v>義</v>
      </c>
      <c r="N23" s="139">
        <f>VLOOKUP($B23,'[1]69-72復興'!$D$3:$AY$533,22,FALSE)</f>
        <v>72</v>
      </c>
      <c r="O23" s="139" t="str">
        <f>VLOOKUP($B23,'[1]69-72復興'!$D$3:$AY$533,23,FALSE)</f>
        <v>衛理</v>
      </c>
      <c r="P23" s="211" t="str">
        <f>VLOOKUP($B23,'[1]69-72復興'!$D$3:$AY$533,24,FALSE)</f>
        <v>愛</v>
      </c>
      <c r="Q23" s="203">
        <f t="shared" si="0"/>
        <v>0</v>
      </c>
    </row>
    <row r="24" spans="1:17" ht="16.5">
      <c r="A24" s="172"/>
      <c r="B24" s="158" t="s">
        <v>192</v>
      </c>
      <c r="C24" s="173"/>
      <c r="D24" s="174"/>
      <c r="E24" s="165"/>
      <c r="F24" s="160" t="s">
        <v>1526</v>
      </c>
      <c r="G24" s="160"/>
      <c r="H24" s="156" t="s">
        <v>1500</v>
      </c>
      <c r="J24" s="156" t="s">
        <v>786</v>
      </c>
      <c r="K24" s="139">
        <f>VLOOKUP($B24,'[1]69-72復興'!$D$3:$AY$533,18,FALSE)</f>
        <v>69</v>
      </c>
      <c r="L24" s="139" t="str">
        <f>VLOOKUP($B24,'[1]69-72復興'!$D$3:$AY$533,19,FALSE)</f>
        <v>復興</v>
      </c>
      <c r="M24" s="140" t="str">
        <f>VLOOKUP($B24,'[1]69-72復興'!$D$3:$AY$533,20,FALSE)</f>
        <v>義</v>
      </c>
      <c r="N24" s="139">
        <f>VLOOKUP($B24,'[1]69-72復興'!$D$3:$AY$533,22,FALSE)</f>
        <v>72</v>
      </c>
      <c r="O24" s="139" t="str">
        <f>VLOOKUP($B24,'[1]69-72復興'!$D$3:$AY$533,23,FALSE)</f>
        <v>再興</v>
      </c>
      <c r="P24" s="211" t="str">
        <f>VLOOKUP($B24,'[1]69-72復興'!$D$3:$AY$533,24,FALSE)</f>
        <v>愛</v>
      </c>
      <c r="Q24" s="203">
        <f t="shared" si="0"/>
        <v>0</v>
      </c>
    </row>
    <row r="25" spans="1:17" ht="16.5">
      <c r="A25" s="175"/>
      <c r="B25" s="176" t="s">
        <v>1528</v>
      </c>
      <c r="C25" s="177"/>
      <c r="D25" s="178"/>
      <c r="E25" s="165"/>
      <c r="F25" s="160" t="s">
        <v>1526</v>
      </c>
      <c r="G25" s="160"/>
      <c r="H25" s="156" t="s">
        <v>1500</v>
      </c>
      <c r="I25" s="156" t="s">
        <v>1529</v>
      </c>
      <c r="J25" s="156" t="s">
        <v>615</v>
      </c>
      <c r="K25" s="139">
        <v>69</v>
      </c>
      <c r="L25" s="139" t="s">
        <v>574</v>
      </c>
      <c r="M25" s="140" t="s">
        <v>568</v>
      </c>
      <c r="N25" s="139"/>
      <c r="O25" s="139"/>
      <c r="P25" s="211"/>
      <c r="Q25" s="203">
        <f t="shared" si="0"/>
        <v>0</v>
      </c>
    </row>
    <row r="26" spans="1:17" ht="16.5">
      <c r="A26" s="175" t="s">
        <v>1530</v>
      </c>
      <c r="B26" s="158" t="s">
        <v>159</v>
      </c>
      <c r="C26" s="163">
        <v>1500</v>
      </c>
      <c r="D26" s="178" t="s">
        <v>1531</v>
      </c>
      <c r="E26" s="161">
        <v>7729</v>
      </c>
      <c r="F26" s="160" t="s">
        <v>1532</v>
      </c>
      <c r="G26" s="162">
        <f>+C26+G17</f>
        <v>37500</v>
      </c>
      <c r="H26" s="156" t="s">
        <v>1500</v>
      </c>
      <c r="I26" s="156" t="s">
        <v>1501</v>
      </c>
      <c r="J26" s="156" t="s">
        <v>786</v>
      </c>
      <c r="K26" s="139">
        <f>VLOOKUP($B26,'[1]69-72復興'!$D$3:$AY$533,18,FALSE)</f>
        <v>69</v>
      </c>
      <c r="L26" s="139" t="str">
        <f>VLOOKUP($B26,'[1]69-72復興'!$D$3:$AY$533,19,FALSE)</f>
        <v>復興</v>
      </c>
      <c r="M26" s="140" t="str">
        <f>VLOOKUP($B26,'[1]69-72復興'!$D$3:$AY$533,20,FALSE)</f>
        <v>仁</v>
      </c>
      <c r="N26" s="139">
        <f>VLOOKUP($B26,'[1]69-72復興'!$D$3:$AY$533,22,FALSE)</f>
        <v>72</v>
      </c>
      <c r="O26" s="139" t="str">
        <f>VLOOKUP($B26,'[1]69-72復興'!$D$3:$AY$533,23,FALSE)</f>
        <v>再興</v>
      </c>
      <c r="P26" s="211" t="str">
        <f>VLOOKUP($B26,'[1]69-72復興'!$D$3:$AY$533,24,FALSE)</f>
        <v>愛</v>
      </c>
      <c r="Q26" s="203">
        <f t="shared" si="0"/>
        <v>1500</v>
      </c>
    </row>
    <row r="27" spans="1:17" ht="16.5">
      <c r="A27" s="157" t="s">
        <v>1533</v>
      </c>
      <c r="B27" s="158" t="s">
        <v>1534</v>
      </c>
      <c r="C27" s="180">
        <v>1500</v>
      </c>
      <c r="D27" s="160" t="s">
        <v>1535</v>
      </c>
      <c r="E27" s="161">
        <v>8494</v>
      </c>
      <c r="F27" s="160" t="s">
        <v>610</v>
      </c>
      <c r="G27" s="162">
        <f>+C27+G26</f>
        <v>39000</v>
      </c>
      <c r="H27" s="156" t="s">
        <v>1511</v>
      </c>
      <c r="I27" s="156" t="s">
        <v>1512</v>
      </c>
      <c r="J27" s="156" t="s">
        <v>788</v>
      </c>
      <c r="K27" s="139">
        <f>VLOOKUP($B27,'[1]69-72復興'!$D$3:$AY$533,18,FALSE)</f>
        <v>69</v>
      </c>
      <c r="L27" s="139" t="str">
        <f>VLOOKUP($B27,'[1]69-72復興'!$D$3:$AY$533,19,FALSE)</f>
        <v>育才</v>
      </c>
      <c r="M27" s="140">
        <f>VLOOKUP($B27,'[1]69-72復興'!$D$3:$AY$533,20,FALSE)</f>
        <v>0</v>
      </c>
      <c r="N27" s="139">
        <f>VLOOKUP($B27,'[1]69-72復興'!$D$3:$AY$533,22,FALSE)</f>
        <v>72</v>
      </c>
      <c r="O27" s="139" t="str">
        <f>VLOOKUP($B27,'[1]69-72復興'!$D$3:$AY$533,23,FALSE)</f>
        <v>復興</v>
      </c>
      <c r="P27" s="211" t="str">
        <f>VLOOKUP($B27,'[1]69-72復興'!$D$3:$AY$533,24,FALSE)</f>
        <v>勇</v>
      </c>
      <c r="Q27" s="203">
        <f t="shared" si="0"/>
        <v>1500</v>
      </c>
    </row>
    <row r="28" spans="1:17" ht="16.5">
      <c r="A28" s="157" t="s">
        <v>1536</v>
      </c>
      <c r="B28" s="160" t="s">
        <v>1537</v>
      </c>
      <c r="C28" s="180">
        <v>1500</v>
      </c>
      <c r="D28" s="160" t="s">
        <v>1538</v>
      </c>
      <c r="E28" s="161" t="s">
        <v>607</v>
      </c>
      <c r="F28" s="160" t="s">
        <v>1298</v>
      </c>
      <c r="G28" s="162">
        <f>+C28+G27</f>
        <v>40500</v>
      </c>
      <c r="H28" s="156" t="s">
        <v>1511</v>
      </c>
      <c r="I28" s="156" t="s">
        <v>1512</v>
      </c>
      <c r="J28" s="156" t="s">
        <v>787</v>
      </c>
      <c r="K28" s="139">
        <f>VLOOKUP($B28,'[1]69-72復興'!$D$3:$AY$533,18,FALSE)</f>
        <v>69</v>
      </c>
      <c r="L28" s="139" t="str">
        <f>VLOOKUP($B28,'[1]69-72復興'!$D$3:$AY$533,19,FALSE)</f>
        <v>復興</v>
      </c>
      <c r="M28" s="140" t="str">
        <f>VLOOKUP($B28,'[1]69-72復興'!$D$3:$AY$533,20,FALSE)</f>
        <v>仁</v>
      </c>
      <c r="N28" s="139">
        <f>VLOOKUP($B28,'[1]69-72復興'!$D$3:$AY$533,22,FALSE)</f>
        <v>72</v>
      </c>
      <c r="O28" s="139" t="str">
        <f>VLOOKUP($B28,'[1]69-72復興'!$D$3:$AY$533,23,FALSE)</f>
        <v>復興</v>
      </c>
      <c r="P28" s="211" t="str">
        <f>VLOOKUP($B28,'[1]69-72復興'!$D$3:$AY$533,24,FALSE)</f>
        <v>愛</v>
      </c>
      <c r="Q28" s="203">
        <f t="shared" si="0"/>
        <v>1500</v>
      </c>
    </row>
    <row r="29" spans="1:17" ht="16.5">
      <c r="A29" s="157" t="s">
        <v>1539</v>
      </c>
      <c r="B29" s="160" t="s">
        <v>71</v>
      </c>
      <c r="C29" s="180">
        <v>1500</v>
      </c>
      <c r="D29" s="160" t="s">
        <v>1540</v>
      </c>
      <c r="E29" s="161">
        <v>7297</v>
      </c>
      <c r="F29" s="160" t="s">
        <v>1296</v>
      </c>
      <c r="G29" s="162">
        <f>+C29+G28</f>
        <v>42000</v>
      </c>
      <c r="H29" s="156" t="s">
        <v>1511</v>
      </c>
      <c r="I29" s="156" t="s">
        <v>1512</v>
      </c>
      <c r="J29" s="156" t="s">
        <v>786</v>
      </c>
      <c r="K29" s="139">
        <f>VLOOKUP($B29,'[1]69-72復興'!$D$3:$AY$533,18,FALSE)</f>
        <v>69</v>
      </c>
      <c r="L29" s="139" t="str">
        <f>VLOOKUP($B29,'[1]69-72復興'!$D$3:$AY$533,19,FALSE)</f>
        <v>復興</v>
      </c>
      <c r="M29" s="140" t="str">
        <f>VLOOKUP($B29,'[1]69-72復興'!$D$3:$AY$533,20,FALSE)</f>
        <v>義</v>
      </c>
      <c r="N29" s="139">
        <f>VLOOKUP($B29,'[1]69-72復興'!$D$3:$AY$533,22,FALSE)</f>
        <v>73</v>
      </c>
      <c r="O29" s="139" t="str">
        <f>VLOOKUP($B29,'[1]69-72復興'!$D$3:$AY$533,23,FALSE)</f>
        <v>仁愛</v>
      </c>
      <c r="P29" s="211"/>
      <c r="Q29" s="203">
        <f t="shared" si="0"/>
        <v>1500</v>
      </c>
    </row>
    <row r="30" spans="1:17" ht="16.5">
      <c r="A30" s="168" t="s">
        <v>1541</v>
      </c>
      <c r="B30" s="164" t="s">
        <v>1455</v>
      </c>
      <c r="C30" s="180">
        <v>1500</v>
      </c>
      <c r="D30" s="181"/>
      <c r="E30" s="166" t="s">
        <v>300</v>
      </c>
      <c r="F30" s="160" t="s">
        <v>1296</v>
      </c>
      <c r="G30" s="162">
        <f>+C30+G29</f>
        <v>43500</v>
      </c>
      <c r="H30" s="156" t="s">
        <v>1511</v>
      </c>
      <c r="I30" s="156" t="s">
        <v>1512</v>
      </c>
      <c r="J30" s="156" t="s">
        <v>786</v>
      </c>
      <c r="K30" s="139">
        <f>VLOOKUP($B30,'[1]69-72復興'!$D$3:$AY$533,18,FALSE)</f>
        <v>69</v>
      </c>
      <c r="L30" s="139" t="str">
        <f>VLOOKUP($B30,'[1]69-72復興'!$D$3:$AY$533,19,FALSE)</f>
        <v>復興</v>
      </c>
      <c r="M30" s="140" t="str">
        <f>VLOOKUP($B30,'[1]69-72復興'!$D$3:$AY$533,20,FALSE)</f>
        <v>義</v>
      </c>
      <c r="N30" s="139">
        <f>VLOOKUP($B30,'[1]69-72復興'!$D$3:$AY$533,22,FALSE)</f>
        <v>72</v>
      </c>
      <c r="O30" s="139" t="str">
        <f>VLOOKUP($B30,'[1]69-72復興'!$D$3:$AY$533,23,FALSE)</f>
        <v>衛理</v>
      </c>
      <c r="P30" s="211" t="str">
        <f>VLOOKUP($B30,'[1]69-72復興'!$D$3:$AY$533,24,FALSE)</f>
        <v>信</v>
      </c>
      <c r="Q30" s="203">
        <f t="shared" si="0"/>
        <v>1500</v>
      </c>
    </row>
    <row r="31" spans="1:17" ht="16.5">
      <c r="A31" s="168" t="s">
        <v>1542</v>
      </c>
      <c r="B31" s="182" t="s">
        <v>1543</v>
      </c>
      <c r="C31" s="183">
        <v>46500</v>
      </c>
      <c r="D31" s="170" t="s">
        <v>1544</v>
      </c>
      <c r="E31" s="184">
        <v>6124</v>
      </c>
      <c r="F31" s="160" t="s">
        <v>1283</v>
      </c>
      <c r="G31" s="162">
        <f>+C31+G30</f>
        <v>90000</v>
      </c>
      <c r="H31" s="156" t="s">
        <v>1511</v>
      </c>
      <c r="I31" s="156" t="s">
        <v>1512</v>
      </c>
      <c r="J31" s="156" t="s">
        <v>786</v>
      </c>
      <c r="K31" s="139">
        <f>VLOOKUP($B31,'[1]69-72復興'!$D$3:$AY$533,18,FALSE)</f>
        <v>69</v>
      </c>
      <c r="L31" s="139" t="str">
        <f>VLOOKUP($B31,'[1]69-72復興'!$D$3:$AY$533,19,FALSE)</f>
        <v>復興</v>
      </c>
      <c r="M31" s="140" t="str">
        <f>VLOOKUP($B31,'[1]69-72復興'!$D$3:$AY$533,20,FALSE)</f>
        <v>忠</v>
      </c>
      <c r="N31" s="139">
        <f>VLOOKUP($B31,'[1]69-72復興'!$D$3:$AY$533,22,FALSE)</f>
        <v>72</v>
      </c>
      <c r="O31" s="139" t="str">
        <f>VLOOKUP($B31,'[1]69-72復興'!$D$3:$AY$533,23,FALSE)</f>
        <v>再興</v>
      </c>
      <c r="P31" s="211" t="str">
        <f>VLOOKUP($B31,'[1]69-72復興'!$D$3:$AY$533,24,FALSE)</f>
        <v>忠</v>
      </c>
      <c r="Q31" s="203">
        <f t="shared" si="0"/>
        <v>46500</v>
      </c>
    </row>
    <row r="32" spans="1:17" ht="16.5">
      <c r="A32" s="172"/>
      <c r="B32" s="185" t="s">
        <v>1545</v>
      </c>
      <c r="C32" s="186"/>
      <c r="D32" s="174" t="s">
        <v>1546</v>
      </c>
      <c r="E32" s="187"/>
      <c r="F32" s="160" t="s">
        <v>1283</v>
      </c>
      <c r="G32" s="160"/>
      <c r="H32" s="156" t="s">
        <v>1511</v>
      </c>
      <c r="J32" s="156" t="s">
        <v>787</v>
      </c>
      <c r="K32" s="139">
        <f>VLOOKUP($B32,'[1]69-72復興'!$D$3:$AY$533,18,FALSE)</f>
        <v>69</v>
      </c>
      <c r="L32" s="139" t="str">
        <f>VLOOKUP($B32,'[1]69-72復興'!$D$3:$AY$533,19,FALSE)</f>
        <v>復興</v>
      </c>
      <c r="M32" s="140" t="str">
        <f>VLOOKUP($B32,'[1]69-72復興'!$D$3:$AY$533,20,FALSE)</f>
        <v>忠</v>
      </c>
      <c r="N32" s="139">
        <f>VLOOKUP($B32,'[1]69-72復興'!$D$3:$AY$533,22,FALSE)</f>
        <v>72</v>
      </c>
      <c r="O32" s="139" t="str">
        <f>VLOOKUP($B32,'[1]69-72復興'!$D$3:$AY$533,23,FALSE)</f>
        <v>復興</v>
      </c>
      <c r="P32" s="211" t="str">
        <f>VLOOKUP($B32,'[1]69-72復興'!$D$3:$AY$533,24,FALSE)</f>
        <v>智</v>
      </c>
      <c r="Q32" s="203">
        <f t="shared" si="0"/>
        <v>0</v>
      </c>
    </row>
    <row r="33" spans="1:17" ht="16.5">
      <c r="A33" s="172"/>
      <c r="B33" s="185" t="s">
        <v>1547</v>
      </c>
      <c r="C33" s="186"/>
      <c r="D33" s="174" t="s">
        <v>1548</v>
      </c>
      <c r="E33" s="187"/>
      <c r="F33" s="160" t="s">
        <v>1283</v>
      </c>
      <c r="G33" s="160"/>
      <c r="H33" s="156" t="s">
        <v>1511</v>
      </c>
      <c r="J33" s="156" t="s">
        <v>786</v>
      </c>
      <c r="K33" s="139">
        <f>VLOOKUP($B33,'[1]69-72復興'!$D$3:$AY$533,18,FALSE)</f>
        <v>69</v>
      </c>
      <c r="L33" s="139" t="str">
        <f>VLOOKUP($B33,'[1]69-72復興'!$D$3:$AY$533,19,FALSE)</f>
        <v>復興</v>
      </c>
      <c r="M33" s="140" t="str">
        <f>VLOOKUP($B33,'[1]69-72復興'!$D$3:$AY$533,20,FALSE)</f>
        <v>忠</v>
      </c>
      <c r="N33" s="139">
        <f>VLOOKUP($B33,'[1]69-72復興'!$D$3:$AY$533,22,FALSE)</f>
        <v>72</v>
      </c>
      <c r="O33" s="139" t="str">
        <f>VLOOKUP($B33,'[1]69-72復興'!$D$3:$AY$533,23,FALSE)</f>
        <v>大華</v>
      </c>
      <c r="P33" s="211" t="str">
        <f>VLOOKUP($B33,'[1]69-72復興'!$D$3:$AY$533,24,FALSE)</f>
        <v>禮</v>
      </c>
      <c r="Q33" s="203">
        <f t="shared" si="0"/>
        <v>0</v>
      </c>
    </row>
    <row r="34" spans="1:17" ht="16.5">
      <c r="A34" s="172"/>
      <c r="B34" s="185" t="s">
        <v>1549</v>
      </c>
      <c r="C34" s="186"/>
      <c r="D34" s="174"/>
      <c r="E34" s="187"/>
      <c r="F34" s="160" t="s">
        <v>750</v>
      </c>
      <c r="G34" s="160"/>
      <c r="H34" s="156" t="s">
        <v>578</v>
      </c>
      <c r="J34" s="156" t="s">
        <v>787</v>
      </c>
      <c r="K34" s="139">
        <f>VLOOKUP($B34,'[1]69-72復興'!$D$3:$AY$533,18,FALSE)</f>
        <v>69</v>
      </c>
      <c r="L34" s="139" t="str">
        <f>VLOOKUP($B34,'[1]69-72復興'!$D$3:$AY$533,19,FALSE)</f>
        <v>復興</v>
      </c>
      <c r="M34" s="140" t="str">
        <f>VLOOKUP($B34,'[1]69-72復興'!$D$3:$AY$533,20,FALSE)</f>
        <v>忠</v>
      </c>
      <c r="N34" s="139">
        <f>VLOOKUP($B34,'[1]69-72復興'!$D$3:$AY$533,22,FALSE)</f>
        <v>72</v>
      </c>
      <c r="O34" s="139" t="str">
        <f>VLOOKUP($B34,'[1]69-72復興'!$D$3:$AY$533,23,FALSE)</f>
        <v>復興</v>
      </c>
      <c r="P34" s="211" t="str">
        <f>VLOOKUP($B34,'[1]69-72復興'!$D$3:$AY$533,24,FALSE)</f>
        <v>仁</v>
      </c>
      <c r="Q34" s="203">
        <f t="shared" si="0"/>
        <v>0</v>
      </c>
    </row>
    <row r="35" spans="1:17" ht="16.5">
      <c r="A35" s="172"/>
      <c r="B35" s="156" t="s">
        <v>1550</v>
      </c>
      <c r="C35" s="186"/>
      <c r="D35" s="174"/>
      <c r="E35" s="187"/>
      <c r="F35" s="160" t="s">
        <v>1510</v>
      </c>
      <c r="G35" s="160"/>
      <c r="H35" s="156" t="s">
        <v>1511</v>
      </c>
      <c r="J35" s="156" t="s">
        <v>787</v>
      </c>
      <c r="K35" s="139">
        <f>VLOOKUP($B35,'[1]69-72復興'!$D$3:$AY$533,18,FALSE)</f>
        <v>69</v>
      </c>
      <c r="L35" s="139" t="str">
        <f>VLOOKUP($B35,'[1]69-72復興'!$D$3:$AY$533,19,FALSE)</f>
        <v>復興</v>
      </c>
      <c r="M35" s="140" t="str">
        <f>VLOOKUP($B35,'[1]69-72復興'!$D$3:$AY$533,20,FALSE)</f>
        <v>孝</v>
      </c>
      <c r="N35" s="139">
        <f>VLOOKUP($B35,'[1]69-72復興'!$D$3:$AY$533,22,FALSE)</f>
        <v>72</v>
      </c>
      <c r="O35" s="139" t="str">
        <f>VLOOKUP($B35,'[1]69-72復興'!$D$3:$AY$533,23,FALSE)</f>
        <v>復興</v>
      </c>
      <c r="P35" s="211" t="str">
        <f>VLOOKUP($B35,'[1]69-72復興'!$D$3:$AY$533,24,FALSE)</f>
        <v>信</v>
      </c>
      <c r="Q35" s="203">
        <f t="shared" si="0"/>
        <v>0</v>
      </c>
    </row>
    <row r="36" spans="1:17" ht="16.5">
      <c r="A36" s="172"/>
      <c r="B36" s="185" t="s">
        <v>1551</v>
      </c>
      <c r="C36" s="186"/>
      <c r="D36" s="174"/>
      <c r="E36" s="187"/>
      <c r="F36" s="160" t="s">
        <v>1552</v>
      </c>
      <c r="G36" s="160"/>
      <c r="H36" s="156" t="s">
        <v>1553</v>
      </c>
      <c r="J36" s="156" t="s">
        <v>787</v>
      </c>
      <c r="K36" s="139">
        <f>VLOOKUP($B36,'[1]69-72復興'!$D$3:$AY$533,18,FALSE)</f>
        <v>69</v>
      </c>
      <c r="L36" s="139" t="str">
        <f>VLOOKUP($B36,'[1]69-72復興'!$D$3:$AY$533,19,FALSE)</f>
        <v>復興</v>
      </c>
      <c r="M36" s="140" t="str">
        <f>VLOOKUP($B36,'[1]69-72復興'!$D$3:$AY$533,20,FALSE)</f>
        <v>仁</v>
      </c>
      <c r="N36" s="139">
        <f>VLOOKUP($B36,'[1]69-72復興'!$D$3:$AY$533,22,FALSE)</f>
        <v>72</v>
      </c>
      <c r="O36" s="139" t="str">
        <f>VLOOKUP($B36,'[1]69-72復興'!$D$3:$AY$533,23,FALSE)</f>
        <v>復興</v>
      </c>
      <c r="P36" s="211" t="str">
        <f>VLOOKUP($B36,'[1]69-72復興'!$D$3:$AY$533,24,FALSE)</f>
        <v>望</v>
      </c>
      <c r="Q36" s="203">
        <f t="shared" si="0"/>
        <v>0</v>
      </c>
    </row>
    <row r="37" spans="1:17" ht="16.5">
      <c r="A37" s="172"/>
      <c r="B37" s="129" t="s">
        <v>1554</v>
      </c>
      <c r="C37" s="186"/>
      <c r="D37" s="174"/>
      <c r="E37" s="187"/>
      <c r="F37" s="160" t="s">
        <v>1552</v>
      </c>
      <c r="G37" s="160"/>
      <c r="H37" s="156" t="s">
        <v>1553</v>
      </c>
      <c r="J37" s="156" t="s">
        <v>786</v>
      </c>
      <c r="K37" s="139">
        <f>VLOOKUP($B37,'[1]69-72復興'!$D$3:$AY$533,18,FALSE)</f>
        <v>69</v>
      </c>
      <c r="L37" s="139" t="str">
        <f>VLOOKUP($B37,'[1]69-72復興'!$D$3:$AY$533,19,FALSE)</f>
        <v>復興</v>
      </c>
      <c r="M37" s="140" t="str">
        <f>VLOOKUP($B37,'[1]69-72復興'!$D$3:$AY$533,20,FALSE)</f>
        <v>仁</v>
      </c>
      <c r="N37" s="139">
        <f>VLOOKUP($B37,'[1]69-72復興'!$D$3:$AY$533,22,FALSE)</f>
        <v>72</v>
      </c>
      <c r="O37" s="139" t="str">
        <f>VLOOKUP($B37,'[1]69-72復興'!$D$3:$AY$533,23,FALSE)</f>
        <v>出國</v>
      </c>
      <c r="P37" s="211"/>
      <c r="Q37" s="203">
        <f t="shared" si="0"/>
        <v>0</v>
      </c>
    </row>
    <row r="38" spans="1:17" ht="16.5">
      <c r="A38" s="172"/>
      <c r="B38" s="185" t="s">
        <v>1555</v>
      </c>
      <c r="C38" s="186"/>
      <c r="D38" s="174"/>
      <c r="E38" s="187"/>
      <c r="F38" s="160" t="s">
        <v>1298</v>
      </c>
      <c r="G38" s="160"/>
      <c r="H38" s="156" t="s">
        <v>1511</v>
      </c>
      <c r="J38" s="156" t="s">
        <v>787</v>
      </c>
      <c r="K38" s="139">
        <f>VLOOKUP($B38,'[1]69-72復興'!$D$3:$AY$533,18,FALSE)</f>
        <v>69</v>
      </c>
      <c r="L38" s="139" t="str">
        <f>VLOOKUP($B38,'[1]69-72復興'!$D$3:$AY$533,19,FALSE)</f>
        <v>復興</v>
      </c>
      <c r="M38" s="140" t="str">
        <f>VLOOKUP($B38,'[1]69-72復興'!$D$3:$AY$533,20,FALSE)</f>
        <v>仁</v>
      </c>
      <c r="N38" s="139">
        <f>VLOOKUP($B38,'[1]69-72復興'!$D$3:$AY$533,22,FALSE)</f>
        <v>72</v>
      </c>
      <c r="O38" s="139" t="str">
        <f>VLOOKUP($B38,'[1]69-72復興'!$D$3:$AY$533,23,FALSE)</f>
        <v>復興</v>
      </c>
      <c r="P38" s="211" t="str">
        <f>VLOOKUP($B38,'[1]69-72復興'!$D$3:$AY$533,24,FALSE)</f>
        <v>智</v>
      </c>
      <c r="Q38" s="203">
        <f t="shared" si="0"/>
        <v>0</v>
      </c>
    </row>
    <row r="39" spans="1:17" ht="16.5">
      <c r="A39" s="172"/>
      <c r="B39" s="185" t="s">
        <v>1556</v>
      </c>
      <c r="C39" s="186"/>
      <c r="D39" s="174"/>
      <c r="E39" s="187"/>
      <c r="F39" s="160" t="s">
        <v>1298</v>
      </c>
      <c r="G39" s="160"/>
      <c r="H39" s="156" t="s">
        <v>1511</v>
      </c>
      <c r="J39" s="156" t="s">
        <v>786</v>
      </c>
      <c r="K39" s="139">
        <f>VLOOKUP($B39,'[1]69-72復興'!$D$3:$AY$533,18,FALSE)</f>
        <v>69</v>
      </c>
      <c r="L39" s="139" t="str">
        <f>VLOOKUP($B39,'[1]69-72復興'!$D$3:$AY$533,19,FALSE)</f>
        <v>復興</v>
      </c>
      <c r="M39" s="140" t="str">
        <f>VLOOKUP($B39,'[1]69-72復興'!$D$3:$AY$533,20,FALSE)</f>
        <v>仁</v>
      </c>
      <c r="N39" s="139">
        <f>VLOOKUP($B39,'[1]69-72復興'!$D$3:$AY$533,22,FALSE)</f>
        <v>72</v>
      </c>
      <c r="O39" s="139" t="str">
        <f>VLOOKUP($B39,'[1]69-72復興'!$D$3:$AY$533,23,FALSE)</f>
        <v>衛理</v>
      </c>
      <c r="P39" s="211" t="str">
        <f>VLOOKUP($B39,'[1]69-72復興'!$D$3:$AY$533,24,FALSE)</f>
        <v>信</v>
      </c>
      <c r="Q39" s="203">
        <f t="shared" si="0"/>
        <v>0</v>
      </c>
    </row>
    <row r="40" spans="1:17" ht="16.5">
      <c r="A40" s="172"/>
      <c r="B40" s="185" t="s">
        <v>14</v>
      </c>
      <c r="C40" s="186"/>
      <c r="D40" s="174"/>
      <c r="E40" s="187"/>
      <c r="F40" s="160" t="s">
        <v>1298</v>
      </c>
      <c r="G40" s="160"/>
      <c r="H40" s="156" t="s">
        <v>1511</v>
      </c>
      <c r="J40" s="156" t="s">
        <v>786</v>
      </c>
      <c r="K40" s="139">
        <f>VLOOKUP($B40,'[1]69-72復興'!$D$3:$AY$533,18,FALSE)</f>
        <v>69</v>
      </c>
      <c r="L40" s="139" t="str">
        <f>VLOOKUP($B40,'[1]69-72復興'!$D$3:$AY$533,19,FALSE)</f>
        <v>復興</v>
      </c>
      <c r="M40" s="140" t="str">
        <f>VLOOKUP($B40,'[1]69-72復興'!$D$3:$AY$533,20,FALSE)</f>
        <v>仁</v>
      </c>
      <c r="N40" s="139">
        <f>VLOOKUP($B40,'[1]69-72復興'!$D$3:$AY$533,22,FALSE)</f>
        <v>72</v>
      </c>
      <c r="O40" s="139" t="str">
        <f>VLOOKUP($B40,'[1]69-72復興'!$D$3:$AY$533,23,FALSE)</f>
        <v>出國</v>
      </c>
      <c r="P40" s="211"/>
      <c r="Q40" s="203">
        <f t="shared" si="0"/>
        <v>0</v>
      </c>
    </row>
    <row r="41" spans="1:17" ht="16.5">
      <c r="A41" s="172"/>
      <c r="B41" s="185" t="s">
        <v>1557</v>
      </c>
      <c r="C41" s="186"/>
      <c r="D41" s="174"/>
      <c r="E41" s="187"/>
      <c r="F41" s="160" t="s">
        <v>1298</v>
      </c>
      <c r="G41" s="160"/>
      <c r="H41" s="156" t="s">
        <v>1511</v>
      </c>
      <c r="J41" s="156" t="s">
        <v>787</v>
      </c>
      <c r="K41" s="139">
        <f>VLOOKUP($B41,'[1]69-72復興'!$D$3:$AY$533,18,FALSE)</f>
        <v>69</v>
      </c>
      <c r="L41" s="139" t="str">
        <f>VLOOKUP($B41,'[1]69-72復興'!$D$3:$AY$533,19,FALSE)</f>
        <v>復興</v>
      </c>
      <c r="M41" s="140" t="str">
        <f>VLOOKUP($B41,'[1]69-72復興'!$D$3:$AY$533,20,FALSE)</f>
        <v>仁</v>
      </c>
      <c r="N41" s="139">
        <f>VLOOKUP($B41,'[1]69-72復興'!$D$3:$AY$533,22,FALSE)</f>
        <v>72</v>
      </c>
      <c r="O41" s="139" t="str">
        <f>VLOOKUP($B41,'[1]69-72復興'!$D$3:$AY$533,23,FALSE)</f>
        <v>復興</v>
      </c>
      <c r="P41" s="211" t="str">
        <f>VLOOKUP($B41,'[1]69-72復興'!$D$3:$AY$533,24,FALSE)</f>
        <v>信</v>
      </c>
      <c r="Q41" s="203">
        <f t="shared" si="0"/>
        <v>0</v>
      </c>
    </row>
    <row r="42" spans="1:17" ht="16.5">
      <c r="A42" s="172"/>
      <c r="B42" s="185" t="s">
        <v>1558</v>
      </c>
      <c r="C42" s="186"/>
      <c r="D42" s="174"/>
      <c r="E42" s="187"/>
      <c r="F42" s="160" t="s">
        <v>1271</v>
      </c>
      <c r="G42" s="160"/>
      <c r="H42" s="156" t="s">
        <v>1511</v>
      </c>
      <c r="J42" s="156" t="s">
        <v>787</v>
      </c>
      <c r="K42" s="139">
        <f>VLOOKUP($B42,'[1]69-72復興'!$D$3:$AY$533,18,FALSE)</f>
        <v>69</v>
      </c>
      <c r="L42" s="139" t="str">
        <f>VLOOKUP($B42,'[1]69-72復興'!$D$3:$AY$533,19,FALSE)</f>
        <v>復興</v>
      </c>
      <c r="M42" s="140" t="str">
        <f>VLOOKUP($B42,'[1]69-72復興'!$D$3:$AY$533,20,FALSE)</f>
        <v>愛</v>
      </c>
      <c r="N42" s="139">
        <f>VLOOKUP($B42,'[1]69-72復興'!$D$3:$AY$533,22,FALSE)</f>
        <v>72</v>
      </c>
      <c r="O42" s="139" t="str">
        <f>VLOOKUP($B42,'[1]69-72復興'!$D$3:$AY$533,23,FALSE)</f>
        <v>復興</v>
      </c>
      <c r="P42" s="211" t="str">
        <f>VLOOKUP($B42,'[1]69-72復興'!$D$3:$AY$533,24,FALSE)</f>
        <v>望</v>
      </c>
      <c r="Q42" s="203">
        <f t="shared" si="0"/>
        <v>0</v>
      </c>
    </row>
    <row r="43" spans="1:17" ht="16.5">
      <c r="A43" s="172"/>
      <c r="B43" s="185" t="s">
        <v>1559</v>
      </c>
      <c r="C43" s="186"/>
      <c r="D43" s="174"/>
      <c r="E43" s="187"/>
      <c r="F43" s="160" t="s">
        <v>1271</v>
      </c>
      <c r="G43" s="160"/>
      <c r="H43" s="156" t="s">
        <v>1511</v>
      </c>
      <c r="I43" s="156" t="s">
        <v>1476</v>
      </c>
      <c r="J43" s="156" t="s">
        <v>615</v>
      </c>
      <c r="K43" s="139">
        <v>69</v>
      </c>
      <c r="L43" s="139" t="s">
        <v>574</v>
      </c>
      <c r="M43" s="140" t="s">
        <v>566</v>
      </c>
      <c r="N43" s="139">
        <v>72</v>
      </c>
      <c r="O43" s="139" t="s">
        <v>574</v>
      </c>
      <c r="P43" s="211" t="s">
        <v>569</v>
      </c>
      <c r="Q43" s="203">
        <f t="shared" si="0"/>
        <v>0</v>
      </c>
    </row>
    <row r="44" spans="1:17" ht="16.5">
      <c r="A44" s="172"/>
      <c r="B44" s="185" t="s">
        <v>1560</v>
      </c>
      <c r="C44" s="186"/>
      <c r="D44" s="174"/>
      <c r="E44" s="187"/>
      <c r="F44" s="160" t="s">
        <v>1271</v>
      </c>
      <c r="G44" s="160"/>
      <c r="H44" s="156" t="s">
        <v>1511</v>
      </c>
      <c r="J44" s="156" t="s">
        <v>787</v>
      </c>
      <c r="K44" s="139">
        <f>VLOOKUP($B44,'[1]69-72復興'!$D$3:$AY$533,18,FALSE)</f>
        <v>69</v>
      </c>
      <c r="L44" s="139" t="str">
        <f>VLOOKUP($B44,'[1]69-72復興'!$D$3:$AY$533,19,FALSE)</f>
        <v>復興</v>
      </c>
      <c r="M44" s="140" t="str">
        <f>VLOOKUP($B44,'[1]69-72復興'!$D$3:$AY$533,20,FALSE)</f>
        <v>愛</v>
      </c>
      <c r="N44" s="139">
        <f>VLOOKUP($B44,'[1]69-72復興'!$D$3:$AY$533,22,FALSE)</f>
        <v>72</v>
      </c>
      <c r="O44" s="139" t="str">
        <f>VLOOKUP($B44,'[1]69-72復興'!$D$3:$AY$533,23,FALSE)</f>
        <v>復興</v>
      </c>
      <c r="P44" s="211" t="str">
        <f>VLOOKUP($B44,'[1]69-72復興'!$D$3:$AY$533,24,FALSE)</f>
        <v>信</v>
      </c>
      <c r="Q44" s="203">
        <f t="shared" si="0"/>
        <v>0</v>
      </c>
    </row>
    <row r="45" spans="1:17" ht="16.5">
      <c r="A45" s="172"/>
      <c r="B45" s="185" t="s">
        <v>1561</v>
      </c>
      <c r="C45" s="186"/>
      <c r="D45" s="174"/>
      <c r="E45" s="187"/>
      <c r="F45" s="160" t="s">
        <v>1271</v>
      </c>
      <c r="G45" s="160"/>
      <c r="H45" s="156" t="s">
        <v>1511</v>
      </c>
      <c r="I45" s="156" t="s">
        <v>1476</v>
      </c>
      <c r="J45" s="156" t="s">
        <v>615</v>
      </c>
      <c r="K45" s="139">
        <v>69</v>
      </c>
      <c r="L45" s="139" t="s">
        <v>574</v>
      </c>
      <c r="M45" s="140" t="s">
        <v>566</v>
      </c>
      <c r="N45" s="139">
        <v>72</v>
      </c>
      <c r="O45" s="139" t="s">
        <v>574</v>
      </c>
      <c r="P45" s="211" t="s">
        <v>567</v>
      </c>
      <c r="Q45" s="203">
        <f t="shared" si="0"/>
        <v>0</v>
      </c>
    </row>
    <row r="46" spans="1:17" ht="16.5">
      <c r="A46" s="172"/>
      <c r="B46" s="185" t="s">
        <v>1562</v>
      </c>
      <c r="C46" s="186"/>
      <c r="D46" s="174"/>
      <c r="E46" s="187"/>
      <c r="F46" s="160" t="s">
        <v>1271</v>
      </c>
      <c r="G46" s="160"/>
      <c r="H46" s="156" t="s">
        <v>1511</v>
      </c>
      <c r="J46" s="156" t="s">
        <v>786</v>
      </c>
      <c r="K46" s="139">
        <f>VLOOKUP($B46,'[1]69-72復興'!$D$3:$AY$533,18,FALSE)</f>
        <v>69</v>
      </c>
      <c r="L46" s="139" t="str">
        <f>VLOOKUP($B46,'[1]69-72復興'!$D$3:$AY$533,19,FALSE)</f>
        <v>復興</v>
      </c>
      <c r="M46" s="140" t="str">
        <f>VLOOKUP($B46,'[1]69-72復興'!$D$3:$AY$533,20,FALSE)</f>
        <v>愛</v>
      </c>
      <c r="N46" s="139">
        <f>VLOOKUP($B46,'[1]69-72復興'!$D$3:$AY$533,22,FALSE)</f>
        <v>72</v>
      </c>
      <c r="O46" s="139" t="str">
        <f>VLOOKUP($B46,'[1]69-72復興'!$D$3:$AY$533,23,FALSE)</f>
        <v>仁愛</v>
      </c>
      <c r="P46" s="211"/>
      <c r="Q46" s="203">
        <f t="shared" si="0"/>
        <v>0</v>
      </c>
    </row>
    <row r="47" spans="1:17" ht="16.5">
      <c r="A47" s="172"/>
      <c r="B47" s="185" t="s">
        <v>1563</v>
      </c>
      <c r="C47" s="186"/>
      <c r="D47" s="174"/>
      <c r="E47" s="187"/>
      <c r="F47" s="160" t="s">
        <v>1271</v>
      </c>
      <c r="G47" s="160"/>
      <c r="H47" s="156" t="s">
        <v>1511</v>
      </c>
      <c r="I47" s="156" t="s">
        <v>1476</v>
      </c>
      <c r="J47" s="156" t="s">
        <v>615</v>
      </c>
      <c r="K47" s="139">
        <v>69</v>
      </c>
      <c r="L47" s="139" t="s">
        <v>574</v>
      </c>
      <c r="M47" s="140" t="s">
        <v>566</v>
      </c>
      <c r="N47" s="139"/>
      <c r="O47" s="139"/>
      <c r="P47" s="211"/>
      <c r="Q47" s="203">
        <f t="shared" si="0"/>
        <v>0</v>
      </c>
    </row>
    <row r="48" spans="1:17" ht="16.5">
      <c r="A48" s="172"/>
      <c r="B48" s="185" t="s">
        <v>1564</v>
      </c>
      <c r="C48" s="186"/>
      <c r="D48" s="174"/>
      <c r="E48" s="187"/>
      <c r="F48" s="160" t="s">
        <v>1271</v>
      </c>
      <c r="G48" s="160"/>
      <c r="H48" s="156" t="s">
        <v>1511</v>
      </c>
      <c r="J48" s="156" t="s">
        <v>786</v>
      </c>
      <c r="K48" s="139">
        <f>VLOOKUP($B48,'[1]69-72復興'!$D$3:$AY$533,18,FALSE)</f>
        <v>69</v>
      </c>
      <c r="L48" s="139" t="str">
        <f>VLOOKUP($B48,'[1]69-72復興'!$D$3:$AY$533,19,FALSE)</f>
        <v>復興</v>
      </c>
      <c r="M48" s="140" t="str">
        <f>VLOOKUP($B48,'[1]69-72復興'!$D$3:$AY$533,20,FALSE)</f>
        <v>愛</v>
      </c>
      <c r="N48" s="139">
        <f>VLOOKUP($B48,'[1]69-72復興'!$D$3:$AY$533,22,FALSE)</f>
        <v>72</v>
      </c>
      <c r="O48" s="139" t="str">
        <f>VLOOKUP($B48,'[1]69-72復興'!$D$3:$AY$533,23,FALSE)</f>
        <v>再興</v>
      </c>
      <c r="P48" s="211" t="str">
        <f>VLOOKUP($B48,'[1]69-72復興'!$D$3:$AY$533,24,FALSE)</f>
        <v>愛</v>
      </c>
      <c r="Q48" s="203">
        <f t="shared" si="0"/>
        <v>0</v>
      </c>
    </row>
    <row r="49" spans="1:17" ht="16.5">
      <c r="A49" s="172"/>
      <c r="B49" s="185" t="s">
        <v>1565</v>
      </c>
      <c r="C49" s="186"/>
      <c r="D49" s="174"/>
      <c r="E49" s="187"/>
      <c r="F49" s="160" t="s">
        <v>1271</v>
      </c>
      <c r="G49" s="160"/>
      <c r="H49" s="156" t="s">
        <v>1511</v>
      </c>
      <c r="I49" s="156" t="s">
        <v>1476</v>
      </c>
      <c r="J49" s="156" t="s">
        <v>615</v>
      </c>
      <c r="K49" s="139">
        <v>69</v>
      </c>
      <c r="L49" s="139" t="s">
        <v>574</v>
      </c>
      <c r="M49" s="140" t="s">
        <v>566</v>
      </c>
      <c r="N49" s="139"/>
      <c r="O49" s="139"/>
      <c r="P49" s="211"/>
      <c r="Q49" s="203">
        <f t="shared" si="0"/>
        <v>0</v>
      </c>
    </row>
    <row r="50" spans="1:17" ht="16.5">
      <c r="A50" s="172"/>
      <c r="B50" s="185" t="s">
        <v>1566</v>
      </c>
      <c r="C50" s="186"/>
      <c r="D50" s="174"/>
      <c r="E50" s="187"/>
      <c r="F50" s="160" t="s">
        <v>1271</v>
      </c>
      <c r="G50" s="160"/>
      <c r="H50" s="156" t="s">
        <v>1511</v>
      </c>
      <c r="J50" s="156" t="s">
        <v>787</v>
      </c>
      <c r="K50" s="139">
        <f>VLOOKUP($B50,'[1]69-72復興'!$D$3:$AY$533,18,FALSE)</f>
        <v>69</v>
      </c>
      <c r="L50" s="139" t="str">
        <f>VLOOKUP($B50,'[1]69-72復興'!$D$3:$AY$533,19,FALSE)</f>
        <v>復興</v>
      </c>
      <c r="M50" s="140" t="str">
        <f>VLOOKUP($B50,'[1]69-72復興'!$D$3:$AY$533,20,FALSE)</f>
        <v>愛</v>
      </c>
      <c r="N50" s="139">
        <f>VLOOKUP($B50,'[1]69-72復興'!$D$3:$AY$533,22,FALSE)</f>
        <v>72</v>
      </c>
      <c r="O50" s="139" t="str">
        <f>VLOOKUP($B50,'[1]69-72復興'!$D$3:$AY$533,23,FALSE)</f>
        <v>復興</v>
      </c>
      <c r="P50" s="211" t="str">
        <f>VLOOKUP($B50,'[1]69-72復興'!$D$3:$AY$533,24,FALSE)</f>
        <v>智</v>
      </c>
      <c r="Q50" s="203">
        <f t="shared" si="0"/>
        <v>0</v>
      </c>
    </row>
    <row r="51" spans="1:17" ht="16.5">
      <c r="A51" s="172"/>
      <c r="B51" s="185" t="s">
        <v>1567</v>
      </c>
      <c r="C51" s="186"/>
      <c r="D51" s="174"/>
      <c r="E51" s="187"/>
      <c r="F51" s="160" t="s">
        <v>1271</v>
      </c>
      <c r="G51" s="160"/>
      <c r="H51" s="156" t="s">
        <v>1511</v>
      </c>
      <c r="I51" s="156" t="s">
        <v>1476</v>
      </c>
      <c r="J51" s="156" t="s">
        <v>615</v>
      </c>
      <c r="K51" s="139">
        <v>69</v>
      </c>
      <c r="L51" s="139" t="s">
        <v>574</v>
      </c>
      <c r="M51" s="140" t="s">
        <v>566</v>
      </c>
      <c r="N51" s="139">
        <v>72</v>
      </c>
      <c r="O51" s="139" t="s">
        <v>574</v>
      </c>
      <c r="P51" s="211" t="s">
        <v>570</v>
      </c>
      <c r="Q51" s="203">
        <f t="shared" si="0"/>
        <v>0</v>
      </c>
    </row>
    <row r="52" spans="1:17" ht="16.5">
      <c r="A52" s="172"/>
      <c r="B52" s="185" t="s">
        <v>1568</v>
      </c>
      <c r="C52" s="186"/>
      <c r="D52" s="174"/>
      <c r="E52" s="187"/>
      <c r="F52" s="160" t="s">
        <v>1265</v>
      </c>
      <c r="G52" s="160"/>
      <c r="H52" s="156" t="s">
        <v>1500</v>
      </c>
      <c r="J52" s="156" t="s">
        <v>786</v>
      </c>
      <c r="K52" s="139">
        <f>VLOOKUP($B52,'[1]69-72復興'!$D$3:$AY$533,18,FALSE)</f>
        <v>69</v>
      </c>
      <c r="L52" s="139" t="str">
        <f>VLOOKUP($B52,'[1]69-72復興'!$D$3:$AY$533,19,FALSE)</f>
        <v>復興</v>
      </c>
      <c r="M52" s="140" t="str">
        <f>VLOOKUP($B52,'[1]69-72復興'!$D$3:$AY$533,20,FALSE)</f>
        <v>愛</v>
      </c>
      <c r="N52" s="139">
        <f>VLOOKUP($B52,'[1]69-72復興'!$D$3:$AY$533,22,FALSE)</f>
        <v>72</v>
      </c>
      <c r="O52" s="139"/>
      <c r="P52" s="211"/>
      <c r="Q52" s="203">
        <f t="shared" si="0"/>
        <v>0</v>
      </c>
    </row>
    <row r="53" spans="1:17" ht="16.5">
      <c r="A53" s="172"/>
      <c r="B53" s="185" t="s">
        <v>1569</v>
      </c>
      <c r="C53" s="186"/>
      <c r="D53" s="174"/>
      <c r="E53" s="187"/>
      <c r="F53" s="160" t="s">
        <v>1271</v>
      </c>
      <c r="G53" s="160"/>
      <c r="H53" s="156" t="s">
        <v>1511</v>
      </c>
      <c r="J53" s="156" t="s">
        <v>786</v>
      </c>
      <c r="K53" s="139">
        <f>VLOOKUP($B53,'[1]69-72復興'!$D$3:$AY$533,18,FALSE)</f>
        <v>69</v>
      </c>
      <c r="L53" s="139" t="str">
        <f>VLOOKUP($B53,'[1]69-72復興'!$D$3:$AY$533,19,FALSE)</f>
        <v>復興</v>
      </c>
      <c r="M53" s="140" t="str">
        <f>VLOOKUP($B53,'[1]69-72復興'!$D$3:$AY$533,20,FALSE)</f>
        <v>愛</v>
      </c>
      <c r="N53" s="139">
        <f>VLOOKUP($B53,'[1]69-72復興'!$D$3:$AY$533,22,FALSE)</f>
        <v>72</v>
      </c>
      <c r="O53" s="139" t="str">
        <f>VLOOKUP($B53,'[1]69-72復興'!$D$3:$AY$533,23,FALSE)</f>
        <v>大華</v>
      </c>
      <c r="P53" s="211" t="str">
        <f>VLOOKUP($B53,'[1]69-72復興'!$D$3:$AY$533,24,FALSE)</f>
        <v>德</v>
      </c>
      <c r="Q53" s="203">
        <f t="shared" si="0"/>
        <v>0</v>
      </c>
    </row>
    <row r="54" spans="1:17" ht="16.5">
      <c r="A54" s="172"/>
      <c r="B54" s="185" t="s">
        <v>1570</v>
      </c>
      <c r="C54" s="186"/>
      <c r="D54" s="174"/>
      <c r="E54" s="187"/>
      <c r="F54" s="160" t="s">
        <v>1271</v>
      </c>
      <c r="G54" s="160"/>
      <c r="H54" s="156" t="s">
        <v>1511</v>
      </c>
      <c r="I54" s="156" t="s">
        <v>1571</v>
      </c>
      <c r="J54" s="156" t="s">
        <v>616</v>
      </c>
      <c r="K54" s="139">
        <v>69</v>
      </c>
      <c r="L54" s="139" t="s">
        <v>574</v>
      </c>
      <c r="M54" s="140" t="s">
        <v>566</v>
      </c>
      <c r="N54" s="139"/>
      <c r="O54" s="139"/>
      <c r="P54" s="211"/>
      <c r="Q54" s="203">
        <f t="shared" si="0"/>
        <v>0</v>
      </c>
    </row>
    <row r="55" spans="1:17" ht="16.5">
      <c r="A55" s="172"/>
      <c r="B55" s="185" t="s">
        <v>1454</v>
      </c>
      <c r="C55" s="186"/>
      <c r="D55" s="174"/>
      <c r="E55" s="187"/>
      <c r="F55" s="160" t="s">
        <v>1266</v>
      </c>
      <c r="G55" s="160"/>
      <c r="H55" s="156" t="s">
        <v>1511</v>
      </c>
      <c r="J55" s="156" t="s">
        <v>786</v>
      </c>
      <c r="K55" s="139">
        <f>VLOOKUP($B55,'[1]69-72復興'!$D$3:$AY$533,18,FALSE)</f>
        <v>69</v>
      </c>
      <c r="L55" s="139" t="str">
        <f>VLOOKUP($B55,'[1]69-72復興'!$D$3:$AY$533,19,FALSE)</f>
        <v>復興</v>
      </c>
      <c r="M55" s="140" t="str">
        <f>VLOOKUP($B55,'[1]69-72復興'!$D$3:$AY$533,20,FALSE)</f>
        <v>信</v>
      </c>
      <c r="N55" s="139">
        <f>VLOOKUP($B55,'[1]69-72復興'!$D$3:$AY$533,22,FALSE)</f>
        <v>72</v>
      </c>
      <c r="O55" s="139" t="str">
        <f>VLOOKUP($B55,'[1]69-72復興'!$D$3:$AY$533,23,FALSE)</f>
        <v>再興</v>
      </c>
      <c r="P55" s="211" t="str">
        <f>VLOOKUP($B55,'[1]69-72復興'!$D$3:$AY$533,24,FALSE)</f>
        <v>信</v>
      </c>
      <c r="Q55" s="203">
        <f t="shared" si="0"/>
        <v>0</v>
      </c>
    </row>
    <row r="56" spans="1:17" ht="16.5">
      <c r="A56" s="172"/>
      <c r="B56" s="185" t="s">
        <v>1572</v>
      </c>
      <c r="C56" s="186"/>
      <c r="D56" s="174"/>
      <c r="E56" s="187"/>
      <c r="F56" s="160" t="s">
        <v>1296</v>
      </c>
      <c r="G56" s="160"/>
      <c r="H56" s="156" t="s">
        <v>1511</v>
      </c>
      <c r="J56" s="156" t="s">
        <v>786</v>
      </c>
      <c r="K56" s="139">
        <f>VLOOKUP($B56,'[1]69-72復興'!$D$3:$AY$533,18,FALSE)</f>
        <v>69</v>
      </c>
      <c r="L56" s="139" t="str">
        <f>VLOOKUP($B56,'[1]69-72復興'!$D$3:$AY$533,19,FALSE)</f>
        <v>復興</v>
      </c>
      <c r="M56" s="140" t="str">
        <f>VLOOKUP($B56,'[1]69-72復興'!$D$3:$AY$533,20,FALSE)</f>
        <v>義</v>
      </c>
      <c r="N56" s="139">
        <f>VLOOKUP($B56,'[1]69-72復興'!$D$3:$AY$533,22,FALSE)</f>
        <v>72</v>
      </c>
      <c r="O56" s="139" t="str">
        <f>VLOOKUP($B56,'[1]69-72復興'!$D$3:$AY$533,23,FALSE)</f>
        <v>再興</v>
      </c>
      <c r="P56" s="211" t="str">
        <f>VLOOKUP($B56,'[1]69-72復興'!$D$3:$AY$533,24,FALSE)</f>
        <v>愛</v>
      </c>
      <c r="Q56" s="203">
        <f t="shared" si="0"/>
        <v>0</v>
      </c>
    </row>
    <row r="57" spans="1:17" ht="16.5">
      <c r="A57" s="172"/>
      <c r="B57" s="185" t="s">
        <v>172</v>
      </c>
      <c r="C57" s="186"/>
      <c r="D57" s="174"/>
      <c r="E57" s="187"/>
      <c r="F57" s="160" t="s">
        <v>1296</v>
      </c>
      <c r="G57" s="160"/>
      <c r="H57" s="156" t="s">
        <v>1511</v>
      </c>
      <c r="J57" s="156" t="s">
        <v>786</v>
      </c>
      <c r="K57" s="139">
        <f>VLOOKUP($B57,'[1]69-72復興'!$D$3:$AY$533,18,FALSE)</f>
        <v>69</v>
      </c>
      <c r="L57" s="139" t="str">
        <f>VLOOKUP($B57,'[1]69-72復興'!$D$3:$AY$533,19,FALSE)</f>
        <v>復興</v>
      </c>
      <c r="M57" s="140" t="str">
        <f>VLOOKUP($B57,'[1]69-72復興'!$D$3:$AY$533,20,FALSE)</f>
        <v>義</v>
      </c>
      <c r="N57" s="139">
        <f>VLOOKUP($B57,'[1]69-72復興'!$D$3:$AY$533,22,FALSE)</f>
        <v>72</v>
      </c>
      <c r="O57" s="139" t="str">
        <f>VLOOKUP($B57,'[1]69-72復興'!$D$3:$AY$533,23,FALSE)</f>
        <v>再興</v>
      </c>
      <c r="P57" s="211" t="str">
        <f>VLOOKUP($B57,'[1]69-72復興'!$D$3:$AY$533,24,FALSE)</f>
        <v>孝</v>
      </c>
      <c r="Q57" s="203">
        <f t="shared" si="0"/>
        <v>0</v>
      </c>
    </row>
    <row r="58" spans="1:17" ht="16.5">
      <c r="A58" s="172"/>
      <c r="B58" s="185" t="s">
        <v>1573</v>
      </c>
      <c r="C58" s="186"/>
      <c r="D58" s="174"/>
      <c r="E58" s="187"/>
      <c r="F58" s="160" t="s">
        <v>1296</v>
      </c>
      <c r="G58" s="160"/>
      <c r="H58" s="156" t="s">
        <v>1511</v>
      </c>
      <c r="I58" s="156" t="s">
        <v>1476</v>
      </c>
      <c r="J58" s="156" t="s">
        <v>615</v>
      </c>
      <c r="K58" s="139">
        <v>69</v>
      </c>
      <c r="L58" s="139" t="s">
        <v>574</v>
      </c>
      <c r="M58" s="140" t="s">
        <v>568</v>
      </c>
      <c r="N58" s="139"/>
      <c r="O58" s="139"/>
      <c r="P58" s="211"/>
      <c r="Q58" s="203">
        <f t="shared" si="0"/>
        <v>0</v>
      </c>
    </row>
    <row r="59" spans="1:17" ht="16.5">
      <c r="A59" s="172"/>
      <c r="B59" s="185" t="s">
        <v>1574</v>
      </c>
      <c r="C59" s="186"/>
      <c r="D59" s="174"/>
      <c r="E59" s="187"/>
      <c r="F59" s="160" t="s">
        <v>1575</v>
      </c>
      <c r="G59" s="160"/>
      <c r="H59" s="156" t="s">
        <v>1553</v>
      </c>
      <c r="J59" s="156" t="s">
        <v>788</v>
      </c>
      <c r="K59" s="139">
        <f>VLOOKUP($B59,'[1]69-72復興'!$D$3:$AY$533,18,FALSE)</f>
        <v>69</v>
      </c>
      <c r="L59" s="139" t="str">
        <f>VLOOKUP($B59,'[1]69-72復興'!$D$3:$AY$533,19,FALSE)</f>
        <v>國語實小</v>
      </c>
      <c r="M59" s="140">
        <f>VLOOKUP($B59,'[1]69-72復興'!$D$3:$AY$533,20,FALSE)</f>
        <v>0</v>
      </c>
      <c r="N59" s="139">
        <f>VLOOKUP($B59,'[1]69-72復興'!$D$3:$AY$533,22,FALSE)</f>
        <v>72</v>
      </c>
      <c r="O59" s="139" t="str">
        <f>VLOOKUP($B59,'[1]69-72復興'!$D$3:$AY$533,23,FALSE)</f>
        <v>復興</v>
      </c>
      <c r="P59" s="211" t="str">
        <f>VLOOKUP($B59,'[1]69-72復興'!$D$3:$AY$533,24,FALSE)</f>
        <v>信</v>
      </c>
      <c r="Q59" s="203">
        <f t="shared" si="0"/>
        <v>0</v>
      </c>
    </row>
    <row r="60" spans="1:17" ht="16.5">
      <c r="A60" s="172"/>
      <c r="B60" s="185" t="s">
        <v>1576</v>
      </c>
      <c r="C60" s="186"/>
      <c r="D60" s="174"/>
      <c r="E60" s="187"/>
      <c r="F60" s="160" t="s">
        <v>1577</v>
      </c>
      <c r="G60" s="160"/>
      <c r="H60" s="156" t="s">
        <v>1553</v>
      </c>
      <c r="J60" s="156" t="s">
        <v>788</v>
      </c>
      <c r="K60" s="139">
        <f>VLOOKUP($B60,'[1]69-72復興'!$D$3:$AY$533,18,FALSE)</f>
        <v>69</v>
      </c>
      <c r="L60" s="139" t="str">
        <f>VLOOKUP($B60,'[1]69-72復興'!$D$3:$AY$533,19,FALSE)</f>
        <v>再興</v>
      </c>
      <c r="M60" s="140" t="str">
        <f>VLOOKUP($B60,'[1]69-72復興'!$D$3:$AY$533,20,FALSE)</f>
        <v>丙</v>
      </c>
      <c r="N60" s="139">
        <f>VLOOKUP($B60,'[1]69-72復興'!$D$3:$AY$533,22,FALSE)</f>
        <v>72</v>
      </c>
      <c r="O60" s="139" t="str">
        <f>VLOOKUP($B60,'[1]69-72復興'!$D$3:$AY$533,23,FALSE)</f>
        <v>復興</v>
      </c>
      <c r="P60" s="211" t="str">
        <f>VLOOKUP($B60,'[1]69-72復興'!$D$3:$AY$533,24,FALSE)</f>
        <v>愛</v>
      </c>
      <c r="Q60" s="203">
        <f t="shared" si="0"/>
        <v>0</v>
      </c>
    </row>
    <row r="61" spans="1:17" ht="16.5">
      <c r="A61" s="175"/>
      <c r="B61" s="188" t="s">
        <v>1578</v>
      </c>
      <c r="C61" s="189"/>
      <c r="D61" s="178"/>
      <c r="E61" s="166"/>
      <c r="F61" s="160" t="s">
        <v>1579</v>
      </c>
      <c r="G61" s="160"/>
      <c r="H61" s="156" t="s">
        <v>1553</v>
      </c>
      <c r="J61" s="156" t="s">
        <v>788</v>
      </c>
      <c r="K61" s="139">
        <f>VLOOKUP($B61,'[1]69-72復興'!$D$3:$AY$533,18,FALSE)</f>
        <v>69</v>
      </c>
      <c r="L61" s="139" t="str">
        <f>VLOOKUP($B61,'[1]69-72復興'!$D$3:$AY$533,19,FALSE)</f>
        <v>女師附小</v>
      </c>
      <c r="M61" s="140">
        <f>VLOOKUP($B61,'[1]69-72復興'!$D$3:$AY$533,20,FALSE)</f>
        <v>0</v>
      </c>
      <c r="N61" s="139">
        <f>VLOOKUP($B61,'[1]69-72復興'!$D$3:$AY$533,22,FALSE)</f>
        <v>72</v>
      </c>
      <c r="O61" s="139" t="str">
        <f>VLOOKUP($B61,'[1]69-72復興'!$D$3:$AY$533,23,FALSE)</f>
        <v>復興</v>
      </c>
      <c r="P61" s="211" t="str">
        <f>VLOOKUP($B61,'[1]69-72復興'!$D$3:$AY$533,24,FALSE)</f>
        <v>智</v>
      </c>
      <c r="Q61" s="203">
        <f t="shared" si="0"/>
        <v>0</v>
      </c>
    </row>
    <row r="62" spans="1:17" ht="16.5">
      <c r="A62" s="172" t="s">
        <v>1580</v>
      </c>
      <c r="B62" s="160" t="s">
        <v>1581</v>
      </c>
      <c r="C62" s="179">
        <v>1500</v>
      </c>
      <c r="D62" s="160" t="s">
        <v>1582</v>
      </c>
      <c r="E62" s="161">
        <v>8464</v>
      </c>
      <c r="F62" s="160" t="s">
        <v>1583</v>
      </c>
      <c r="G62" s="162">
        <f>+C62+G31</f>
        <v>91500</v>
      </c>
      <c r="H62" s="156" t="s">
        <v>1511</v>
      </c>
      <c r="I62" s="156" t="s">
        <v>1512</v>
      </c>
      <c r="J62" s="156" t="s">
        <v>788</v>
      </c>
      <c r="K62" s="139">
        <f>VLOOKUP($B62,'[1]69-72復興'!$D$3:$AY$533,18,FALSE)</f>
        <v>69</v>
      </c>
      <c r="L62" s="139" t="str">
        <f>VLOOKUP($B62,'[1]69-72復興'!$D$3:$AY$533,19,FALSE)</f>
        <v>永樂</v>
      </c>
      <c r="M62" s="140">
        <f>VLOOKUP($B62,'[1]69-72復興'!$D$3:$AY$533,20,FALSE)</f>
        <v>5</v>
      </c>
      <c r="N62" s="139">
        <f>VLOOKUP($B62,'[1]69-72復興'!$D$3:$AY$533,22,FALSE)</f>
        <v>72</v>
      </c>
      <c r="O62" s="139" t="str">
        <f>VLOOKUP($B62,'[1]69-72復興'!$D$3:$AY$533,23,FALSE)</f>
        <v>復興</v>
      </c>
      <c r="P62" s="211" t="str">
        <f>VLOOKUP($B62,'[1]69-72復興'!$D$3:$AY$533,24,FALSE)</f>
        <v>仁</v>
      </c>
      <c r="Q62" s="203">
        <f t="shared" si="0"/>
        <v>1500</v>
      </c>
    </row>
    <row r="63" spans="1:17" ht="16.5">
      <c r="A63" s="168" t="s">
        <v>1584</v>
      </c>
      <c r="B63" s="190" t="s">
        <v>1585</v>
      </c>
      <c r="C63" s="191">
        <v>7500</v>
      </c>
      <c r="D63" s="170" t="s">
        <v>1586</v>
      </c>
      <c r="E63" s="192">
        <v>751</v>
      </c>
      <c r="F63" s="160" t="s">
        <v>1284</v>
      </c>
      <c r="G63" s="162">
        <f>+C63+G62</f>
        <v>99000</v>
      </c>
      <c r="H63" s="156" t="s">
        <v>1511</v>
      </c>
      <c r="I63" s="156" t="s">
        <v>1512</v>
      </c>
      <c r="J63" s="156" t="s">
        <v>788</v>
      </c>
      <c r="K63" s="139">
        <f>VLOOKUP($B63,'[1]69-72復興'!$D$3:$AY$533,18,FALSE)</f>
        <v>69</v>
      </c>
      <c r="L63" s="139" t="str">
        <f>VLOOKUP($B63,'[1]69-72復興'!$D$3:$AY$533,19,FALSE)</f>
        <v>大龍</v>
      </c>
      <c r="M63" s="140"/>
      <c r="N63" s="139">
        <f>VLOOKUP($B63,'[1]69-72復興'!$D$3:$AY$533,22,FALSE)</f>
        <v>72</v>
      </c>
      <c r="O63" s="139" t="str">
        <f>VLOOKUP($B63,'[1]69-72復興'!$D$3:$AY$533,23,FALSE)</f>
        <v>復興</v>
      </c>
      <c r="P63" s="211" t="str">
        <f>VLOOKUP($B63,'[1]69-72復興'!$D$3:$AY$533,24,FALSE)</f>
        <v>信</v>
      </c>
      <c r="Q63" s="203">
        <f t="shared" si="0"/>
        <v>7500</v>
      </c>
    </row>
    <row r="64" spans="1:17" ht="16.5">
      <c r="A64" s="193"/>
      <c r="B64" s="190" t="s">
        <v>1587</v>
      </c>
      <c r="C64" s="194"/>
      <c r="D64" s="174" t="s">
        <v>611</v>
      </c>
      <c r="E64" s="195"/>
      <c r="F64" s="160" t="s">
        <v>1296</v>
      </c>
      <c r="G64" s="160"/>
      <c r="H64" s="156" t="s">
        <v>1511</v>
      </c>
      <c r="J64" s="156" t="s">
        <v>787</v>
      </c>
      <c r="K64" s="139">
        <f>VLOOKUP($B64,'[1]69-72復興'!$D$3:$AY$533,18,FALSE)</f>
        <v>69</v>
      </c>
      <c r="L64" s="139" t="str">
        <f>VLOOKUP($B64,'[1]69-72復興'!$D$3:$AY$533,19,FALSE)</f>
        <v>復興</v>
      </c>
      <c r="M64" s="140" t="str">
        <f>VLOOKUP($B64,'[1]69-72復興'!$D$3:$AY$533,20,FALSE)</f>
        <v>義</v>
      </c>
      <c r="N64" s="139">
        <f>VLOOKUP($B64,'[1]69-72復興'!$D$3:$AY$533,22,FALSE)</f>
        <v>72</v>
      </c>
      <c r="O64" s="139" t="str">
        <f>VLOOKUP($B64,'[1]69-72復興'!$D$3:$AY$533,23,FALSE)</f>
        <v>復興</v>
      </c>
      <c r="P64" s="211" t="str">
        <f>VLOOKUP($B64,'[1]69-72復興'!$D$3:$AY$533,24,FALSE)</f>
        <v>信</v>
      </c>
      <c r="Q64" s="203">
        <f t="shared" si="0"/>
        <v>0</v>
      </c>
    </row>
    <row r="65" spans="1:17" ht="16.5">
      <c r="A65" s="174"/>
      <c r="B65" s="190" t="s">
        <v>1588</v>
      </c>
      <c r="C65" s="194"/>
      <c r="D65" s="174" t="s">
        <v>1589</v>
      </c>
      <c r="E65" s="195"/>
      <c r="F65" s="160" t="s">
        <v>1284</v>
      </c>
      <c r="G65" s="160"/>
      <c r="H65" s="156" t="s">
        <v>1511</v>
      </c>
      <c r="J65" s="156" t="s">
        <v>788</v>
      </c>
      <c r="K65" s="139">
        <f>VLOOKUP($B65,'[1]69-72復興'!$D$3:$AY$533,18,FALSE)</f>
        <v>69</v>
      </c>
      <c r="L65" s="139"/>
      <c r="M65" s="140"/>
      <c r="N65" s="139">
        <f>VLOOKUP($B65,'[1]69-72復興'!$D$3:$AY$533,22,FALSE)</f>
        <v>72</v>
      </c>
      <c r="O65" s="139" t="str">
        <f>VLOOKUP($B65,'[1]69-72復興'!$D$3:$AY$533,23,FALSE)</f>
        <v>復興</v>
      </c>
      <c r="P65" s="211" t="str">
        <f>VLOOKUP($B65,'[1]69-72復興'!$D$3:$AY$533,24,FALSE)</f>
        <v>信</v>
      </c>
      <c r="Q65" s="203">
        <f t="shared" si="0"/>
        <v>0</v>
      </c>
    </row>
    <row r="66" spans="1:17" ht="16.5">
      <c r="A66" s="193"/>
      <c r="B66" s="190" t="s">
        <v>1590</v>
      </c>
      <c r="C66" s="194"/>
      <c r="D66" s="174"/>
      <c r="E66" s="195"/>
      <c r="F66" s="160" t="s">
        <v>1284</v>
      </c>
      <c r="G66" s="160"/>
      <c r="H66" s="156" t="s">
        <v>1511</v>
      </c>
      <c r="J66" s="156" t="s">
        <v>788</v>
      </c>
      <c r="K66" s="139">
        <f>VLOOKUP($B66,'[1]69-72復興'!$D$3:$AY$533,18,FALSE)</f>
        <v>69</v>
      </c>
      <c r="L66" s="139" t="str">
        <f>VLOOKUP($B66,'[1]69-72復興'!$D$3:$AY$533,19,FALSE)</f>
        <v>蓬萊</v>
      </c>
      <c r="M66" s="140" t="str">
        <f>VLOOKUP($B66,'[1]69-72復興'!$D$3:$AY$533,20,FALSE)</f>
        <v>NA</v>
      </c>
      <c r="N66" s="139">
        <f>VLOOKUP($B66,'[1]69-72復興'!$D$3:$AY$533,22,FALSE)</f>
        <v>72</v>
      </c>
      <c r="O66" s="139" t="str">
        <f>VLOOKUP($B66,'[1]69-72復興'!$D$3:$AY$533,23,FALSE)</f>
        <v>復興</v>
      </c>
      <c r="P66" s="211" t="str">
        <f>VLOOKUP($B66,'[1]69-72復興'!$D$3:$AY$533,24,FALSE)</f>
        <v>信</v>
      </c>
      <c r="Q66" s="203">
        <f aca="true" t="shared" si="2" ref="Q66:Q90">+C66</f>
        <v>0</v>
      </c>
    </row>
    <row r="67" spans="1:17" ht="16.5">
      <c r="A67" s="178"/>
      <c r="B67" s="190" t="s">
        <v>1591</v>
      </c>
      <c r="C67" s="196"/>
      <c r="D67" s="178"/>
      <c r="E67" s="195"/>
      <c r="F67" s="160" t="s">
        <v>1284</v>
      </c>
      <c r="G67" s="160"/>
      <c r="H67" s="156" t="s">
        <v>1511</v>
      </c>
      <c r="J67" s="156" t="s">
        <v>787</v>
      </c>
      <c r="K67" s="139">
        <f>VLOOKUP($B67,'[1]69-72復興'!$D$3:$AY$533,18,FALSE)</f>
        <v>69</v>
      </c>
      <c r="L67" s="139" t="str">
        <f>VLOOKUP($B67,'[1]69-72復興'!$D$3:$AY$533,19,FALSE)</f>
        <v>復興</v>
      </c>
      <c r="M67" s="140" t="str">
        <f>VLOOKUP($B67,'[1]69-72復興'!$D$3:$AY$533,20,FALSE)</f>
        <v>愛</v>
      </c>
      <c r="N67" s="139">
        <f>VLOOKUP($B67,'[1]69-72復興'!$D$3:$AY$533,22,FALSE)</f>
        <v>72</v>
      </c>
      <c r="O67" s="139" t="str">
        <f>VLOOKUP($B67,'[1]69-72復興'!$D$3:$AY$533,23,FALSE)</f>
        <v>復興</v>
      </c>
      <c r="P67" s="211" t="str">
        <f>VLOOKUP($B67,'[1]69-72復興'!$D$3:$AY$533,24,FALSE)</f>
        <v>信</v>
      </c>
      <c r="Q67" s="203">
        <f t="shared" si="2"/>
        <v>0</v>
      </c>
    </row>
    <row r="68" spans="1:17" ht="16.5">
      <c r="A68" s="168" t="s">
        <v>1592</v>
      </c>
      <c r="B68" s="156" t="s">
        <v>433</v>
      </c>
      <c r="C68" s="197">
        <v>18000</v>
      </c>
      <c r="D68" s="198" t="s">
        <v>1593</v>
      </c>
      <c r="E68" s="184">
        <v>7397</v>
      </c>
      <c r="F68" s="164" t="s">
        <v>1283</v>
      </c>
      <c r="G68" s="199">
        <f>+C68+G63</f>
        <v>117000</v>
      </c>
      <c r="H68" s="156" t="s">
        <v>1511</v>
      </c>
      <c r="I68" s="156" t="s">
        <v>1512</v>
      </c>
      <c r="J68" s="156" t="s">
        <v>786</v>
      </c>
      <c r="K68" s="139">
        <f>VLOOKUP($B68,'[1]69-72復興'!$D$3:$AY$533,18,FALSE)</f>
        <v>69</v>
      </c>
      <c r="L68" s="139" t="str">
        <f>VLOOKUP($B68,'[1]69-72復興'!$D$3:$AY$533,19,FALSE)</f>
        <v>復興</v>
      </c>
      <c r="M68" s="140" t="str">
        <f>VLOOKUP($B68,'[1]69-72復興'!$D$3:$AY$533,20,FALSE)</f>
        <v>忠</v>
      </c>
      <c r="N68" s="139">
        <f>VLOOKUP($B68,'[1]69-72復興'!$D$3:$AY$533,22,FALSE)</f>
        <v>72</v>
      </c>
      <c r="O68" s="139" t="str">
        <f>VLOOKUP($B68,'[1]69-72復興'!$D$3:$AY$533,23,FALSE)</f>
        <v>衛理</v>
      </c>
      <c r="P68" s="211"/>
      <c r="Q68" s="203">
        <f t="shared" si="2"/>
        <v>18000</v>
      </c>
    </row>
    <row r="69" spans="1:17" ht="16.5">
      <c r="A69" s="193"/>
      <c r="B69" s="185" t="s">
        <v>276</v>
      </c>
      <c r="C69" s="194"/>
      <c r="D69" s="200" t="s">
        <v>612</v>
      </c>
      <c r="E69" s="187"/>
      <c r="F69" s="164" t="s">
        <v>1283</v>
      </c>
      <c r="G69" s="164"/>
      <c r="H69" s="156" t="s">
        <v>1511</v>
      </c>
      <c r="J69" s="156" t="s">
        <v>787</v>
      </c>
      <c r="K69" s="139">
        <f>VLOOKUP($B69,'[1]69-72復興'!$D$3:$AY$533,18,FALSE)</f>
        <v>69</v>
      </c>
      <c r="L69" s="139" t="str">
        <f>VLOOKUP($B69,'[1]69-72復興'!$D$3:$AY$533,19,FALSE)</f>
        <v>復興</v>
      </c>
      <c r="M69" s="140" t="str">
        <f>VLOOKUP($B69,'[1]69-72復興'!$D$3:$AY$533,20,FALSE)</f>
        <v>忠</v>
      </c>
      <c r="N69" s="139">
        <f>VLOOKUP($B69,'[1]69-72復興'!$D$3:$AY$533,22,FALSE)</f>
        <v>72</v>
      </c>
      <c r="O69" s="139" t="str">
        <f>VLOOKUP($B69,'[1]69-72復興'!$D$3:$AY$533,23,FALSE)</f>
        <v>復興</v>
      </c>
      <c r="P69" s="211" t="str">
        <f>VLOOKUP($B69,'[1]69-72復興'!$D$3:$AY$533,24,FALSE)</f>
        <v>望</v>
      </c>
      <c r="Q69" s="203">
        <f t="shared" si="2"/>
        <v>0</v>
      </c>
    </row>
    <row r="70" spans="1:17" ht="16.5">
      <c r="A70" s="193"/>
      <c r="B70" s="201" t="s">
        <v>197</v>
      </c>
      <c r="C70" s="194"/>
      <c r="D70" s="200" t="s">
        <v>613</v>
      </c>
      <c r="E70" s="187"/>
      <c r="F70" s="164" t="s">
        <v>1283</v>
      </c>
      <c r="G70" s="164"/>
      <c r="H70" s="156" t="s">
        <v>1511</v>
      </c>
      <c r="J70" s="156" t="s">
        <v>786</v>
      </c>
      <c r="K70" s="139">
        <f>VLOOKUP($B70,'[1]69-72復興'!$D$3:$AY$533,18,FALSE)</f>
        <v>69</v>
      </c>
      <c r="L70" s="139" t="str">
        <f>VLOOKUP($B70,'[1]69-72復興'!$D$3:$AY$533,19,FALSE)</f>
        <v>復興</v>
      </c>
      <c r="M70" s="140" t="str">
        <f>VLOOKUP($B70,'[1]69-72復興'!$D$3:$AY$533,20,FALSE)</f>
        <v>忠</v>
      </c>
      <c r="N70" s="139">
        <f>VLOOKUP($B70,'[1]69-72復興'!$D$3:$AY$533,22,FALSE)</f>
        <v>72</v>
      </c>
      <c r="O70" s="139"/>
      <c r="P70" s="211"/>
      <c r="Q70" s="203">
        <f t="shared" si="2"/>
        <v>0</v>
      </c>
    </row>
    <row r="71" spans="1:17" ht="16.5">
      <c r="A71" s="193"/>
      <c r="B71" s="185" t="s">
        <v>384</v>
      </c>
      <c r="C71" s="194"/>
      <c r="D71" s="200"/>
      <c r="E71" s="187"/>
      <c r="F71" s="164" t="s">
        <v>1283</v>
      </c>
      <c r="G71" s="164"/>
      <c r="H71" s="156" t="s">
        <v>1511</v>
      </c>
      <c r="J71" s="156" t="s">
        <v>786</v>
      </c>
      <c r="K71" s="139">
        <f>VLOOKUP($B71,'[1]69-72復興'!$D$3:$AY$533,18,FALSE)</f>
        <v>69</v>
      </c>
      <c r="L71" s="139" t="str">
        <f>VLOOKUP($B71,'[1]69-72復興'!$D$3:$AY$533,19,FALSE)</f>
        <v>復興</v>
      </c>
      <c r="M71" s="140" t="str">
        <f>VLOOKUP($B71,'[1]69-72復興'!$D$3:$AY$533,20,FALSE)</f>
        <v>忠</v>
      </c>
      <c r="N71" s="139">
        <f>VLOOKUP($B71,'[1]69-72復興'!$D$3:$AY$533,22,FALSE)</f>
        <v>72</v>
      </c>
      <c r="O71" s="139" t="str">
        <f>VLOOKUP($B71,'[1]69-72復興'!$D$3:$AY$533,23,FALSE)</f>
        <v>聖心</v>
      </c>
      <c r="P71" s="211" t="str">
        <f>VLOOKUP($B71,'[1]69-72復興'!$D$3:$AY$533,24,FALSE)</f>
        <v>忠</v>
      </c>
      <c r="Q71" s="203">
        <f t="shared" si="2"/>
        <v>0</v>
      </c>
    </row>
    <row r="72" spans="1:17" ht="16.5">
      <c r="A72" s="193"/>
      <c r="B72" s="185" t="s">
        <v>1594</v>
      </c>
      <c r="C72" s="194"/>
      <c r="D72" s="200"/>
      <c r="E72" s="187"/>
      <c r="F72" s="164" t="s">
        <v>1283</v>
      </c>
      <c r="G72" s="164"/>
      <c r="H72" s="156" t="s">
        <v>1511</v>
      </c>
      <c r="J72" s="156" t="s">
        <v>786</v>
      </c>
      <c r="K72" s="139">
        <f>VLOOKUP($B72,'[1]69-72復興'!$D$3:$AY$533,18,FALSE)</f>
        <v>69</v>
      </c>
      <c r="L72" s="139" t="str">
        <f>VLOOKUP($B72,'[1]69-72復興'!$D$3:$AY$533,19,FALSE)</f>
        <v>復興</v>
      </c>
      <c r="M72" s="140" t="str">
        <f>VLOOKUP($B72,'[1]69-72復興'!$D$3:$AY$533,20,FALSE)</f>
        <v>忠</v>
      </c>
      <c r="N72" s="139">
        <f>VLOOKUP($B72,'[1]69-72復興'!$D$3:$AY$533,22,FALSE)</f>
        <v>72</v>
      </c>
      <c r="O72" s="139" t="str">
        <f>VLOOKUP($B72,'[1]69-72復興'!$D$3:$AY$533,23,FALSE)</f>
        <v>衛理</v>
      </c>
      <c r="P72" s="211" t="str">
        <f>VLOOKUP($B72,'[1]69-72復興'!$D$3:$AY$533,24,FALSE)</f>
        <v>信</v>
      </c>
      <c r="Q72" s="203">
        <f t="shared" si="2"/>
        <v>0</v>
      </c>
    </row>
    <row r="73" spans="1:17" ht="16.5">
      <c r="A73" s="193"/>
      <c r="B73" s="185" t="s">
        <v>1595</v>
      </c>
      <c r="C73" s="194"/>
      <c r="D73" s="200"/>
      <c r="E73" s="187"/>
      <c r="F73" s="164" t="s">
        <v>1283</v>
      </c>
      <c r="G73" s="164"/>
      <c r="H73" s="156" t="s">
        <v>1511</v>
      </c>
      <c r="I73" s="156" t="s">
        <v>1476</v>
      </c>
      <c r="J73" s="156" t="s">
        <v>615</v>
      </c>
      <c r="K73" s="139">
        <v>69</v>
      </c>
      <c r="L73" s="139" t="s">
        <v>574</v>
      </c>
      <c r="M73" s="140" t="s">
        <v>563</v>
      </c>
      <c r="N73" s="139"/>
      <c r="O73" s="139"/>
      <c r="P73" s="211"/>
      <c r="Q73" s="203">
        <f t="shared" si="2"/>
        <v>0</v>
      </c>
    </row>
    <row r="74" spans="1:17" ht="16.5">
      <c r="A74" s="193"/>
      <c r="B74" s="185" t="s">
        <v>157</v>
      </c>
      <c r="C74" s="194"/>
      <c r="D74" s="200"/>
      <c r="E74" s="187"/>
      <c r="F74" s="164" t="s">
        <v>1283</v>
      </c>
      <c r="G74" s="164"/>
      <c r="H74" s="156" t="s">
        <v>1511</v>
      </c>
      <c r="J74" s="156" t="s">
        <v>786</v>
      </c>
      <c r="K74" s="139">
        <f>VLOOKUP($B74,'[1]69-72復興'!$D$3:$AY$533,18,FALSE)</f>
        <v>69</v>
      </c>
      <c r="L74" s="139" t="str">
        <f>VLOOKUP($B74,'[1]69-72復興'!$D$3:$AY$533,19,FALSE)</f>
        <v>復興</v>
      </c>
      <c r="M74" s="140" t="str">
        <f>VLOOKUP($B74,'[1]69-72復興'!$D$3:$AY$533,20,FALSE)</f>
        <v>忠</v>
      </c>
      <c r="N74" s="139">
        <f>VLOOKUP($B74,'[1]69-72復興'!$D$3:$AY$533,22,FALSE)</f>
        <v>72</v>
      </c>
      <c r="O74" s="139" t="str">
        <f>VLOOKUP($B74,'[1]69-72復興'!$D$3:$AY$533,23,FALSE)</f>
        <v>再興</v>
      </c>
      <c r="P74" s="211" t="str">
        <f>VLOOKUP($B74,'[1]69-72復興'!$D$3:$AY$533,24,FALSE)</f>
        <v>孝</v>
      </c>
      <c r="Q74" s="203">
        <f t="shared" si="2"/>
        <v>0</v>
      </c>
    </row>
    <row r="75" spans="1:17" ht="16.5">
      <c r="A75" s="193"/>
      <c r="B75" s="185" t="s">
        <v>1596</v>
      </c>
      <c r="C75" s="194"/>
      <c r="D75" s="200"/>
      <c r="E75" s="187"/>
      <c r="F75" s="164" t="s">
        <v>1283</v>
      </c>
      <c r="G75" s="164"/>
      <c r="H75" s="156" t="s">
        <v>1511</v>
      </c>
      <c r="K75" s="139">
        <f>VLOOKUP($B75,'[1]69-72復興'!$D$3:$AY$533,18,FALSE)</f>
        <v>69</v>
      </c>
      <c r="L75" s="139" t="str">
        <f>VLOOKUP($B75,'[1]69-72復興'!$D$3:$AY$533,19,FALSE)</f>
        <v>復興</v>
      </c>
      <c r="M75" s="140" t="str">
        <f>VLOOKUP($B75,'[1]69-72復興'!$D$3:$AY$533,20,FALSE)</f>
        <v>忠</v>
      </c>
      <c r="N75" s="139">
        <f>VLOOKUP($B75,'[1]69-72復興'!$D$3:$AY$533,22,FALSE)</f>
        <v>72</v>
      </c>
      <c r="O75" s="139" t="str">
        <f>VLOOKUP($B75,'[1]69-72復興'!$D$3:$AY$533,23,FALSE)</f>
        <v>復興</v>
      </c>
      <c r="P75" s="211" t="str">
        <f>VLOOKUP($B75,'[1]69-72復興'!$D$3:$AY$533,24,FALSE)</f>
        <v>望</v>
      </c>
      <c r="Q75" s="203">
        <f t="shared" si="2"/>
        <v>0</v>
      </c>
    </row>
    <row r="76" spans="1:17" ht="16.5">
      <c r="A76" s="193"/>
      <c r="B76" s="185" t="s">
        <v>1597</v>
      </c>
      <c r="C76" s="194"/>
      <c r="D76" s="200"/>
      <c r="E76" s="187"/>
      <c r="F76" s="164" t="s">
        <v>1283</v>
      </c>
      <c r="G76" s="164"/>
      <c r="H76" s="156" t="s">
        <v>1511</v>
      </c>
      <c r="J76" s="156" t="s">
        <v>786</v>
      </c>
      <c r="K76" s="139">
        <f>VLOOKUP($B76,'[1]69-72復興'!$D$3:$AY$533,18,FALSE)</f>
        <v>69</v>
      </c>
      <c r="L76" s="139" t="str">
        <f>VLOOKUP($B76,'[1]69-72復興'!$D$3:$AY$533,19,FALSE)</f>
        <v>復興</v>
      </c>
      <c r="M76" s="140" t="str">
        <f>VLOOKUP($B76,'[1]69-72復興'!$D$3:$AY$533,20,FALSE)</f>
        <v>忠</v>
      </c>
      <c r="N76" s="139">
        <f>VLOOKUP($B76,'[1]69-72復興'!$D$3:$AY$533,22,FALSE)</f>
        <v>72</v>
      </c>
      <c r="O76" s="139"/>
      <c r="P76" s="211"/>
      <c r="Q76" s="203">
        <f t="shared" si="2"/>
        <v>0</v>
      </c>
    </row>
    <row r="77" spans="1:17" ht="16.5">
      <c r="A77" s="193"/>
      <c r="B77" s="185" t="s">
        <v>288</v>
      </c>
      <c r="C77" s="194"/>
      <c r="D77" s="200"/>
      <c r="E77" s="187"/>
      <c r="F77" s="164" t="s">
        <v>1283</v>
      </c>
      <c r="G77" s="164"/>
      <c r="H77" s="156" t="s">
        <v>1511</v>
      </c>
      <c r="J77" s="156" t="s">
        <v>786</v>
      </c>
      <c r="K77" s="139">
        <f>VLOOKUP($B77,'[1]69-72復興'!$D$3:$AY$533,18,FALSE)</f>
        <v>69</v>
      </c>
      <c r="L77" s="139" t="str">
        <f>VLOOKUP($B77,'[1]69-72復興'!$D$3:$AY$533,19,FALSE)</f>
        <v>復興</v>
      </c>
      <c r="M77" s="140" t="str">
        <f>VLOOKUP($B77,'[1]69-72復興'!$D$3:$AY$533,20,FALSE)</f>
        <v>忠</v>
      </c>
      <c r="N77" s="139">
        <f>VLOOKUP($B77,'[1]69-72復興'!$D$3:$AY$533,22,FALSE)</f>
        <v>72</v>
      </c>
      <c r="O77" s="139"/>
      <c r="P77" s="211"/>
      <c r="Q77" s="203">
        <f t="shared" si="2"/>
        <v>0</v>
      </c>
    </row>
    <row r="78" spans="1:17" ht="16.5">
      <c r="A78" s="193"/>
      <c r="B78" s="185" t="s">
        <v>323</v>
      </c>
      <c r="C78" s="194"/>
      <c r="D78" s="200"/>
      <c r="E78" s="187"/>
      <c r="F78" s="164" t="s">
        <v>1283</v>
      </c>
      <c r="G78" s="164"/>
      <c r="H78" s="156" t="s">
        <v>1511</v>
      </c>
      <c r="J78" s="156" t="s">
        <v>786</v>
      </c>
      <c r="K78" s="139">
        <f>VLOOKUP($B78,'[1]69-72復興'!$D$3:$AY$533,18,FALSE)</f>
        <v>69</v>
      </c>
      <c r="L78" s="139" t="str">
        <f>VLOOKUP($B78,'[1]69-72復興'!$D$3:$AY$533,19,FALSE)</f>
        <v>復興</v>
      </c>
      <c r="M78" s="140" t="str">
        <f>VLOOKUP($B78,'[1]69-72復興'!$D$3:$AY$533,20,FALSE)</f>
        <v>忠</v>
      </c>
      <c r="N78" s="139">
        <f>VLOOKUP($B78,'[1]69-72復興'!$D$3:$AY$533,22,FALSE)</f>
        <v>72</v>
      </c>
      <c r="O78" s="139" t="str">
        <f>VLOOKUP($B78,'[1]69-72復興'!$D$3:$AY$533,23,FALSE)</f>
        <v>仁愛</v>
      </c>
      <c r="P78" s="211"/>
      <c r="Q78" s="203">
        <f t="shared" si="2"/>
        <v>0</v>
      </c>
    </row>
    <row r="79" spans="1:17" ht="16.5">
      <c r="A79" s="178"/>
      <c r="B79" s="185" t="s">
        <v>437</v>
      </c>
      <c r="C79" s="196"/>
      <c r="D79" s="202"/>
      <c r="E79" s="166"/>
      <c r="F79" s="164" t="s">
        <v>1283</v>
      </c>
      <c r="G79" s="164"/>
      <c r="H79" s="156" t="s">
        <v>1511</v>
      </c>
      <c r="J79" s="156" t="s">
        <v>787</v>
      </c>
      <c r="K79" s="139">
        <f>VLOOKUP($B79,'[1]69-72復興'!$D$3:$AY$533,18,FALSE)</f>
        <v>69</v>
      </c>
      <c r="L79" s="139" t="str">
        <f>VLOOKUP($B79,'[1]69-72復興'!$D$3:$AY$533,19,FALSE)</f>
        <v>復興</v>
      </c>
      <c r="M79" s="140" t="str">
        <f>VLOOKUP($B79,'[1]69-72復興'!$D$3:$AY$533,20,FALSE)</f>
        <v>忠</v>
      </c>
      <c r="N79" s="139">
        <f>VLOOKUP($B79,'[1]69-72復興'!$D$3:$AY$533,22,FALSE)</f>
        <v>72</v>
      </c>
      <c r="O79" s="139" t="str">
        <f>VLOOKUP($B79,'[1]69-72復興'!$D$3:$AY$533,23,FALSE)</f>
        <v>復興</v>
      </c>
      <c r="P79" s="211" t="str">
        <f>VLOOKUP($B79,'[1]69-72復興'!$D$3:$AY$533,24,FALSE)</f>
        <v>智</v>
      </c>
      <c r="Q79" s="203">
        <f t="shared" si="2"/>
        <v>0</v>
      </c>
    </row>
    <row r="80" spans="1:17" ht="16.5">
      <c r="A80" s="157" t="s">
        <v>1598</v>
      </c>
      <c r="B80" s="185" t="s">
        <v>1599</v>
      </c>
      <c r="C80" s="196">
        <v>1500</v>
      </c>
      <c r="D80" s="160" t="s">
        <v>1600</v>
      </c>
      <c r="E80" s="166">
        <v>9212</v>
      </c>
      <c r="F80" s="160" t="s">
        <v>1510</v>
      </c>
      <c r="G80" s="162">
        <f>+C80+G68</f>
        <v>118500</v>
      </c>
      <c r="H80" s="156" t="s">
        <v>1511</v>
      </c>
      <c r="I80" s="156" t="s">
        <v>1512</v>
      </c>
      <c r="J80" s="156" t="s">
        <v>786</v>
      </c>
      <c r="K80" s="156">
        <v>69</v>
      </c>
      <c r="L80" s="156" t="s">
        <v>574</v>
      </c>
      <c r="M80" s="212" t="s">
        <v>564</v>
      </c>
      <c r="Q80" s="203">
        <f t="shared" si="2"/>
        <v>1500</v>
      </c>
    </row>
    <row r="81" spans="1:17" ht="16.5">
      <c r="A81" s="157" t="s">
        <v>1601</v>
      </c>
      <c r="B81" s="185" t="s">
        <v>1602</v>
      </c>
      <c r="C81" s="196">
        <v>1500</v>
      </c>
      <c r="D81" s="160"/>
      <c r="E81" s="166"/>
      <c r="F81" s="160" t="s">
        <v>1510</v>
      </c>
      <c r="G81" s="162">
        <f>+C81+G80</f>
        <v>120000</v>
      </c>
      <c r="H81" s="156" t="s">
        <v>1511</v>
      </c>
      <c r="I81" s="156" t="s">
        <v>1512</v>
      </c>
      <c r="J81" s="156" t="s">
        <v>787</v>
      </c>
      <c r="K81" s="128">
        <v>69</v>
      </c>
      <c r="L81" s="144" t="s">
        <v>590</v>
      </c>
      <c r="M81" s="143" t="s">
        <v>603</v>
      </c>
      <c r="N81" s="128">
        <v>72</v>
      </c>
      <c r="O81" s="131" t="s">
        <v>590</v>
      </c>
      <c r="P81" s="214" t="s">
        <v>599</v>
      </c>
      <c r="Q81" s="203">
        <f t="shared" si="2"/>
        <v>1500</v>
      </c>
    </row>
    <row r="82" spans="1:17" ht="16.5">
      <c r="A82" s="157" t="s">
        <v>1603</v>
      </c>
      <c r="B82" s="185" t="s">
        <v>1604</v>
      </c>
      <c r="C82" s="196">
        <v>1500</v>
      </c>
      <c r="D82" s="160"/>
      <c r="E82" s="166"/>
      <c r="F82" s="160" t="s">
        <v>1510</v>
      </c>
      <c r="G82" s="162">
        <f>+C82+G81</f>
        <v>121500</v>
      </c>
      <c r="H82" s="156" t="s">
        <v>1511</v>
      </c>
      <c r="I82" s="156" t="s">
        <v>1512</v>
      </c>
      <c r="J82" s="156" t="s">
        <v>787</v>
      </c>
      <c r="K82" s="156">
        <v>69</v>
      </c>
      <c r="L82" s="156" t="s">
        <v>574</v>
      </c>
      <c r="M82" s="212" t="s">
        <v>564</v>
      </c>
      <c r="N82" s="156">
        <v>72</v>
      </c>
      <c r="O82" s="156" t="s">
        <v>574</v>
      </c>
      <c r="P82" s="213" t="s">
        <v>566</v>
      </c>
      <c r="Q82" s="203">
        <f t="shared" si="2"/>
        <v>1500</v>
      </c>
    </row>
    <row r="83" spans="1:17" ht="16.5">
      <c r="A83" s="168" t="s">
        <v>1603</v>
      </c>
      <c r="B83" s="156" t="s">
        <v>1605</v>
      </c>
      <c r="C83" s="197">
        <v>12000</v>
      </c>
      <c r="D83" s="198"/>
      <c r="E83" s="184"/>
      <c r="F83" s="164"/>
      <c r="G83" s="199">
        <f>+C83+G82</f>
        <v>133500</v>
      </c>
      <c r="H83" s="156" t="s">
        <v>1606</v>
      </c>
      <c r="I83" s="156" t="s">
        <v>1607</v>
      </c>
      <c r="J83" s="156" t="s">
        <v>1608</v>
      </c>
      <c r="K83" s="139">
        <v>68</v>
      </c>
      <c r="L83" s="139" t="s">
        <v>1609</v>
      </c>
      <c r="M83" s="140" t="s">
        <v>1610</v>
      </c>
      <c r="N83" s="139">
        <v>72</v>
      </c>
      <c r="O83" s="139" t="s">
        <v>574</v>
      </c>
      <c r="P83" s="211" t="s">
        <v>569</v>
      </c>
      <c r="Q83" s="203">
        <f t="shared" si="2"/>
        <v>12000</v>
      </c>
    </row>
    <row r="84" spans="1:17" ht="16.5">
      <c r="A84" s="174"/>
      <c r="B84" s="185" t="s">
        <v>1611</v>
      </c>
      <c r="C84" s="194"/>
      <c r="D84" s="200" t="s">
        <v>1612</v>
      </c>
      <c r="E84" s="187"/>
      <c r="F84" s="164"/>
      <c r="G84" s="164"/>
      <c r="H84" s="156" t="s">
        <v>1511</v>
      </c>
      <c r="J84" s="156" t="s">
        <v>786</v>
      </c>
      <c r="K84" s="139">
        <v>69</v>
      </c>
      <c r="L84" s="139" t="s">
        <v>574</v>
      </c>
      <c r="M84" s="140" t="s">
        <v>565</v>
      </c>
      <c r="N84" s="139">
        <v>72</v>
      </c>
      <c r="O84" s="139" t="s">
        <v>581</v>
      </c>
      <c r="P84" s="211" t="s">
        <v>567</v>
      </c>
      <c r="Q84" s="203">
        <f t="shared" si="2"/>
        <v>0</v>
      </c>
    </row>
    <row r="85" spans="1:17" ht="16.5">
      <c r="A85" s="174"/>
      <c r="B85" s="185" t="s">
        <v>1613</v>
      </c>
      <c r="C85" s="194"/>
      <c r="D85" s="200" t="s">
        <v>1614</v>
      </c>
      <c r="E85" s="187"/>
      <c r="F85" s="164"/>
      <c r="G85" s="164"/>
      <c r="H85" s="156" t="s">
        <v>1511</v>
      </c>
      <c r="J85" s="156" t="s">
        <v>787</v>
      </c>
      <c r="K85" s="139">
        <v>69</v>
      </c>
      <c r="L85" s="139" t="s">
        <v>1466</v>
      </c>
      <c r="M85" s="140" t="s">
        <v>1287</v>
      </c>
      <c r="N85" s="139">
        <v>72</v>
      </c>
      <c r="O85" s="139" t="s">
        <v>574</v>
      </c>
      <c r="P85" s="211" t="s">
        <v>569</v>
      </c>
      <c r="Q85" s="203">
        <f t="shared" si="2"/>
        <v>0</v>
      </c>
    </row>
    <row r="86" spans="1:17" ht="16.5">
      <c r="A86" s="174"/>
      <c r="B86" s="185" t="s">
        <v>1615</v>
      </c>
      <c r="C86" s="194"/>
      <c r="D86" s="200"/>
      <c r="E86" s="187"/>
      <c r="F86" s="164"/>
      <c r="G86" s="164"/>
      <c r="H86" s="156" t="s">
        <v>1511</v>
      </c>
      <c r="J86" s="156" t="s">
        <v>788</v>
      </c>
      <c r="K86" s="139">
        <v>69</v>
      </c>
      <c r="L86" s="139" t="s">
        <v>576</v>
      </c>
      <c r="M86" s="140" t="s">
        <v>583</v>
      </c>
      <c r="N86" s="139">
        <v>72</v>
      </c>
      <c r="O86" s="139" t="s">
        <v>574</v>
      </c>
      <c r="P86" s="211" t="s">
        <v>569</v>
      </c>
      <c r="Q86" s="203">
        <f t="shared" si="2"/>
        <v>0</v>
      </c>
    </row>
    <row r="87" spans="1:17" ht="16.5">
      <c r="A87" s="174"/>
      <c r="B87" s="185" t="s">
        <v>1616</v>
      </c>
      <c r="C87" s="194"/>
      <c r="D87" s="200"/>
      <c r="E87" s="187"/>
      <c r="F87" s="164"/>
      <c r="G87" s="164"/>
      <c r="H87" s="156" t="s">
        <v>1511</v>
      </c>
      <c r="J87" s="156" t="s">
        <v>786</v>
      </c>
      <c r="K87" s="139">
        <v>69</v>
      </c>
      <c r="L87" s="139" t="s">
        <v>574</v>
      </c>
      <c r="M87" s="140" t="s">
        <v>565</v>
      </c>
      <c r="N87" s="139">
        <v>72</v>
      </c>
      <c r="O87" s="139" t="s">
        <v>584</v>
      </c>
      <c r="P87" s="211" t="s">
        <v>585</v>
      </c>
      <c r="Q87" s="203">
        <f t="shared" si="2"/>
        <v>0</v>
      </c>
    </row>
    <row r="88" spans="1:17" ht="16.5">
      <c r="A88" s="174"/>
      <c r="B88" s="185" t="s">
        <v>1617</v>
      </c>
      <c r="C88" s="194"/>
      <c r="D88" s="200"/>
      <c r="E88" s="187"/>
      <c r="F88" s="164"/>
      <c r="G88" s="164"/>
      <c r="H88" s="156" t="s">
        <v>1511</v>
      </c>
      <c r="J88" s="156" t="s">
        <v>788</v>
      </c>
      <c r="K88" s="139">
        <v>69</v>
      </c>
      <c r="L88" s="139" t="s">
        <v>576</v>
      </c>
      <c r="M88" s="140" t="s">
        <v>570</v>
      </c>
      <c r="N88" s="139">
        <v>72</v>
      </c>
      <c r="O88" s="139" t="s">
        <v>574</v>
      </c>
      <c r="P88" s="211" t="s">
        <v>569</v>
      </c>
      <c r="Q88" s="203">
        <f t="shared" si="2"/>
        <v>0</v>
      </c>
    </row>
    <row r="89" spans="1:17" ht="16.5">
      <c r="A89" s="174"/>
      <c r="B89" s="185" t="s">
        <v>1618</v>
      </c>
      <c r="C89" s="194"/>
      <c r="D89" s="200"/>
      <c r="E89" s="187"/>
      <c r="F89" s="164"/>
      <c r="G89" s="164"/>
      <c r="H89" s="156" t="s">
        <v>1511</v>
      </c>
      <c r="J89" s="156" t="s">
        <v>787</v>
      </c>
      <c r="K89" s="139">
        <v>69</v>
      </c>
      <c r="L89" s="139" t="s">
        <v>574</v>
      </c>
      <c r="M89" s="140" t="s">
        <v>565</v>
      </c>
      <c r="N89" s="139">
        <v>72</v>
      </c>
      <c r="O89" s="139" t="s">
        <v>574</v>
      </c>
      <c r="P89" s="211" t="s">
        <v>565</v>
      </c>
      <c r="Q89" s="203">
        <f t="shared" si="2"/>
        <v>0</v>
      </c>
    </row>
    <row r="90" spans="1:17" ht="16.5">
      <c r="A90" s="178"/>
      <c r="B90" s="185" t="s">
        <v>1619</v>
      </c>
      <c r="C90" s="196"/>
      <c r="D90" s="202"/>
      <c r="E90" s="166"/>
      <c r="F90" s="164"/>
      <c r="G90" s="164"/>
      <c r="H90" s="156" t="s">
        <v>1511</v>
      </c>
      <c r="J90" s="156" t="s">
        <v>788</v>
      </c>
      <c r="K90" s="139">
        <v>69</v>
      </c>
      <c r="L90" s="139" t="s">
        <v>1620</v>
      </c>
      <c r="M90" s="140" t="s">
        <v>1326</v>
      </c>
      <c r="N90" s="139">
        <v>72</v>
      </c>
      <c r="O90" s="139" t="s">
        <v>574</v>
      </c>
      <c r="P90" s="211" t="s">
        <v>571</v>
      </c>
      <c r="Q90" s="203">
        <f t="shared" si="2"/>
        <v>0</v>
      </c>
    </row>
    <row r="91" spans="1:18" ht="16.5">
      <c r="A91" s="157" t="s">
        <v>1603</v>
      </c>
      <c r="B91" s="185" t="s">
        <v>1621</v>
      </c>
      <c r="C91" s="222">
        <v>-10000</v>
      </c>
      <c r="D91" s="160"/>
      <c r="E91" s="166"/>
      <c r="F91" s="160"/>
      <c r="G91" s="162">
        <f>+C91+G83</f>
        <v>123500</v>
      </c>
      <c r="R91" s="223">
        <f>+C91</f>
        <v>-10000</v>
      </c>
    </row>
    <row r="92" spans="1:17" ht="16.5">
      <c r="A92" s="157" t="s">
        <v>1622</v>
      </c>
      <c r="B92" s="185" t="s">
        <v>1623</v>
      </c>
      <c r="C92" s="196">
        <v>1500</v>
      </c>
      <c r="D92" s="160"/>
      <c r="E92" s="166"/>
      <c r="F92" s="160"/>
      <c r="G92" s="162">
        <f aca="true" t="shared" si="3" ref="G92:G97">+C92+G91</f>
        <v>125000</v>
      </c>
      <c r="H92" s="156" t="s">
        <v>1511</v>
      </c>
      <c r="J92" s="156" t="s">
        <v>788</v>
      </c>
      <c r="K92" s="156">
        <v>69</v>
      </c>
      <c r="N92" s="156">
        <v>72</v>
      </c>
      <c r="O92" s="156" t="s">
        <v>574</v>
      </c>
      <c r="P92" s="213" t="s">
        <v>570</v>
      </c>
      <c r="Q92" s="203">
        <f aca="true" t="shared" si="4" ref="Q92:Q98">+C92</f>
        <v>1500</v>
      </c>
    </row>
    <row r="93" spans="1:17" ht="16.5">
      <c r="A93" s="157" t="s">
        <v>1624</v>
      </c>
      <c r="B93" s="185" t="s">
        <v>1625</v>
      </c>
      <c r="C93" s="196">
        <v>1500</v>
      </c>
      <c r="D93" s="160"/>
      <c r="E93" s="166"/>
      <c r="F93" s="160"/>
      <c r="G93" s="162">
        <f t="shared" si="3"/>
        <v>126500</v>
      </c>
      <c r="H93" s="156" t="s">
        <v>1511</v>
      </c>
      <c r="J93" s="156" t="s">
        <v>1626</v>
      </c>
      <c r="K93" s="139">
        <v>68</v>
      </c>
      <c r="L93" s="139" t="s">
        <v>574</v>
      </c>
      <c r="M93" s="140" t="s">
        <v>1326</v>
      </c>
      <c r="N93" s="156">
        <v>72</v>
      </c>
      <c r="O93" s="156" t="s">
        <v>574</v>
      </c>
      <c r="P93" s="213" t="s">
        <v>1299</v>
      </c>
      <c r="Q93" s="203">
        <f t="shared" si="4"/>
        <v>1500</v>
      </c>
    </row>
    <row r="94" spans="1:17" ht="16.5">
      <c r="A94" s="157" t="s">
        <v>1624</v>
      </c>
      <c r="B94" s="185" t="s">
        <v>1627</v>
      </c>
      <c r="C94" s="196">
        <v>1500</v>
      </c>
      <c r="D94" s="160"/>
      <c r="E94" s="166"/>
      <c r="F94" s="160"/>
      <c r="G94" s="162">
        <f t="shared" si="3"/>
        <v>128000</v>
      </c>
      <c r="H94" s="156" t="s">
        <v>1511</v>
      </c>
      <c r="J94" s="156" t="s">
        <v>788</v>
      </c>
      <c r="K94" s="135">
        <v>69</v>
      </c>
      <c r="L94" s="136" t="s">
        <v>588</v>
      </c>
      <c r="M94" s="146" t="s">
        <v>589</v>
      </c>
      <c r="N94" s="128">
        <v>72</v>
      </c>
      <c r="O94" s="144" t="s">
        <v>590</v>
      </c>
      <c r="P94" s="214" t="s">
        <v>591</v>
      </c>
      <c r="Q94" s="203">
        <f t="shared" si="4"/>
        <v>1500</v>
      </c>
    </row>
    <row r="95" spans="1:17" s="139" customFormat="1" ht="16.5">
      <c r="A95" s="157" t="s">
        <v>1628</v>
      </c>
      <c r="B95" s="185" t="s">
        <v>1629</v>
      </c>
      <c r="C95" s="196">
        <v>1500</v>
      </c>
      <c r="D95" s="160"/>
      <c r="E95" s="166"/>
      <c r="F95" s="160"/>
      <c r="G95" s="162">
        <f t="shared" si="3"/>
        <v>129500</v>
      </c>
      <c r="H95" s="156" t="s">
        <v>1606</v>
      </c>
      <c r="J95" s="156" t="s">
        <v>787</v>
      </c>
      <c r="K95" s="137">
        <v>69</v>
      </c>
      <c r="L95" s="131" t="s">
        <v>1630</v>
      </c>
      <c r="M95" s="143" t="s">
        <v>1631</v>
      </c>
      <c r="N95" s="137">
        <v>72</v>
      </c>
      <c r="O95" s="131" t="s">
        <v>1630</v>
      </c>
      <c r="P95" s="214" t="s">
        <v>1631</v>
      </c>
      <c r="Q95" s="203">
        <f t="shared" si="4"/>
        <v>1500</v>
      </c>
    </row>
    <row r="96" spans="1:17" s="139" customFormat="1" ht="16.5">
      <c r="A96" s="157" t="s">
        <v>1632</v>
      </c>
      <c r="B96" s="185" t="s">
        <v>1633</v>
      </c>
      <c r="C96" s="196">
        <v>1500</v>
      </c>
      <c r="D96" s="160"/>
      <c r="E96" s="166"/>
      <c r="F96" s="160"/>
      <c r="G96" s="162">
        <f t="shared" si="3"/>
        <v>131000</v>
      </c>
      <c r="H96" s="156" t="s">
        <v>1606</v>
      </c>
      <c r="J96" s="139" t="s">
        <v>787</v>
      </c>
      <c r="K96" s="128">
        <v>69</v>
      </c>
      <c r="L96" s="131" t="s">
        <v>1630</v>
      </c>
      <c r="M96" s="143" t="s">
        <v>1634</v>
      </c>
      <c r="N96" s="128">
        <v>72</v>
      </c>
      <c r="O96" s="131" t="s">
        <v>1630</v>
      </c>
      <c r="P96" s="219" t="s">
        <v>1635</v>
      </c>
      <c r="Q96" s="203">
        <f t="shared" si="4"/>
        <v>1500</v>
      </c>
    </row>
    <row r="97" spans="1:17" s="139" customFormat="1" ht="16.5">
      <c r="A97" s="157" t="s">
        <v>1632</v>
      </c>
      <c r="B97" s="185" t="s">
        <v>5</v>
      </c>
      <c r="C97" s="196">
        <v>1500</v>
      </c>
      <c r="D97" s="160"/>
      <c r="E97" s="166"/>
      <c r="F97" s="160"/>
      <c r="G97" s="162">
        <f t="shared" si="3"/>
        <v>132500</v>
      </c>
      <c r="H97" s="156" t="s">
        <v>1606</v>
      </c>
      <c r="J97" s="139" t="s">
        <v>786</v>
      </c>
      <c r="K97" s="128">
        <v>69</v>
      </c>
      <c r="L97" s="131" t="s">
        <v>574</v>
      </c>
      <c r="M97" s="143" t="s">
        <v>568</v>
      </c>
      <c r="N97" s="128">
        <v>72</v>
      </c>
      <c r="O97" s="131" t="s">
        <v>575</v>
      </c>
      <c r="P97" s="219" t="s">
        <v>567</v>
      </c>
      <c r="Q97" s="203">
        <f t="shared" si="4"/>
        <v>1500</v>
      </c>
    </row>
    <row r="98" spans="1:17" s="139" customFormat="1" ht="16.5">
      <c r="A98" s="168" t="s">
        <v>1636</v>
      </c>
      <c r="B98" s="190" t="s">
        <v>1637</v>
      </c>
      <c r="C98" s="191">
        <v>4500</v>
      </c>
      <c r="D98" s="170" t="s">
        <v>1586</v>
      </c>
      <c r="E98" s="192"/>
      <c r="F98" s="160"/>
      <c r="G98" s="162">
        <f>+C98+G97</f>
        <v>137000</v>
      </c>
      <c r="H98" s="142" t="s">
        <v>1511</v>
      </c>
      <c r="J98" s="139" t="s">
        <v>788</v>
      </c>
      <c r="K98" s="135">
        <v>69</v>
      </c>
      <c r="L98" s="129" t="s">
        <v>1638</v>
      </c>
      <c r="M98" s="130"/>
      <c r="N98" s="128">
        <v>72</v>
      </c>
      <c r="O98" s="132" t="s">
        <v>1466</v>
      </c>
      <c r="P98" s="218" t="s">
        <v>1268</v>
      </c>
      <c r="Q98" s="239">
        <f t="shared" si="4"/>
        <v>4500</v>
      </c>
    </row>
    <row r="99" spans="1:16" s="139" customFormat="1" ht="16.5">
      <c r="A99" s="193"/>
      <c r="B99" s="190" t="s">
        <v>1639</v>
      </c>
      <c r="C99" s="194"/>
      <c r="D99" s="174" t="s">
        <v>611</v>
      </c>
      <c r="E99" s="195"/>
      <c r="F99" s="160"/>
      <c r="G99" s="160"/>
      <c r="H99" s="142" t="s">
        <v>1511</v>
      </c>
      <c r="J99" s="139" t="s">
        <v>786</v>
      </c>
      <c r="K99" s="135">
        <v>69</v>
      </c>
      <c r="L99" s="136" t="s">
        <v>592</v>
      </c>
      <c r="M99" s="130" t="s">
        <v>593</v>
      </c>
      <c r="N99" s="128">
        <v>72</v>
      </c>
      <c r="O99" s="131" t="s">
        <v>594</v>
      </c>
      <c r="P99" s="219" t="s">
        <v>595</v>
      </c>
    </row>
    <row r="100" spans="1:17" ht="16.5">
      <c r="A100" s="178"/>
      <c r="B100" s="185" t="s">
        <v>1640</v>
      </c>
      <c r="C100" s="196"/>
      <c r="D100" s="202" t="s">
        <v>1641</v>
      </c>
      <c r="E100" s="166"/>
      <c r="F100" s="164"/>
      <c r="G100" s="164"/>
      <c r="H100" s="156" t="s">
        <v>1642</v>
      </c>
      <c r="J100" s="139" t="s">
        <v>788</v>
      </c>
      <c r="K100" s="139">
        <v>69</v>
      </c>
      <c r="L100" s="139" t="s">
        <v>1643</v>
      </c>
      <c r="M100" s="140" t="s">
        <v>1644</v>
      </c>
      <c r="N100" s="139">
        <v>72</v>
      </c>
      <c r="O100" s="139" t="s">
        <v>590</v>
      </c>
      <c r="P100" s="211" t="s">
        <v>604</v>
      </c>
      <c r="Q100" s="203"/>
    </row>
    <row r="101" spans="1:17" s="139" customFormat="1" ht="16.5">
      <c r="A101" s="157" t="s">
        <v>1645</v>
      </c>
      <c r="B101" s="185" t="s">
        <v>1646</v>
      </c>
      <c r="C101" s="196">
        <v>1500</v>
      </c>
      <c r="D101" s="160"/>
      <c r="E101" s="166"/>
      <c r="F101" s="160"/>
      <c r="G101" s="162">
        <f>+C101+G98</f>
        <v>138500</v>
      </c>
      <c r="H101" s="142" t="s">
        <v>1642</v>
      </c>
      <c r="J101" s="156" t="s">
        <v>788</v>
      </c>
      <c r="K101" s="128">
        <v>69</v>
      </c>
      <c r="L101" s="131"/>
      <c r="M101" s="143"/>
      <c r="N101" s="128">
        <v>72</v>
      </c>
      <c r="O101" s="131" t="s">
        <v>574</v>
      </c>
      <c r="P101" s="219" t="s">
        <v>604</v>
      </c>
      <c r="Q101" s="203">
        <f aca="true" t="shared" si="5" ref="Q101:Q111">+C101</f>
        <v>1500</v>
      </c>
    </row>
    <row r="102" spans="1:17" s="139" customFormat="1" ht="16.5">
      <c r="A102" s="157" t="s">
        <v>1647</v>
      </c>
      <c r="B102" s="185" t="s">
        <v>1648</v>
      </c>
      <c r="C102" s="196">
        <v>1500</v>
      </c>
      <c r="D102" s="166" t="s">
        <v>1649</v>
      </c>
      <c r="E102" s="166"/>
      <c r="F102" s="160"/>
      <c r="G102" s="162">
        <f aca="true" t="shared" si="6" ref="G102:G112">+C102+G101</f>
        <v>140000</v>
      </c>
      <c r="H102" s="142" t="s">
        <v>1553</v>
      </c>
      <c r="J102" s="156" t="s">
        <v>1650</v>
      </c>
      <c r="K102" s="128">
        <v>69</v>
      </c>
      <c r="L102" s="131" t="s">
        <v>575</v>
      </c>
      <c r="M102" s="143" t="s">
        <v>587</v>
      </c>
      <c r="N102" s="128">
        <v>72</v>
      </c>
      <c r="O102" s="131" t="s">
        <v>574</v>
      </c>
      <c r="P102" s="219" t="s">
        <v>570</v>
      </c>
      <c r="Q102" s="203">
        <f t="shared" si="5"/>
        <v>1500</v>
      </c>
    </row>
    <row r="103" spans="1:17" s="139" customFormat="1" ht="16.5">
      <c r="A103" s="157" t="s">
        <v>1651</v>
      </c>
      <c r="B103" s="185" t="s">
        <v>1652</v>
      </c>
      <c r="C103" s="196">
        <v>1500</v>
      </c>
      <c r="D103" s="160"/>
      <c r="E103" s="166"/>
      <c r="F103" s="160"/>
      <c r="G103" s="162">
        <f t="shared" si="6"/>
        <v>141500</v>
      </c>
      <c r="H103" s="156" t="s">
        <v>1553</v>
      </c>
      <c r="I103" s="142" t="s">
        <v>1653</v>
      </c>
      <c r="J103" s="142" t="s">
        <v>1653</v>
      </c>
      <c r="K103" s="128">
        <v>69</v>
      </c>
      <c r="L103" s="131"/>
      <c r="M103" s="143"/>
      <c r="N103" s="128">
        <v>72</v>
      </c>
      <c r="O103" s="131" t="s">
        <v>575</v>
      </c>
      <c r="P103" s="348" t="s">
        <v>1361</v>
      </c>
      <c r="Q103" s="203">
        <f t="shared" si="5"/>
        <v>1500</v>
      </c>
    </row>
    <row r="104" spans="1:17" s="139" customFormat="1" ht="16.5">
      <c r="A104" s="157" t="s">
        <v>1654</v>
      </c>
      <c r="B104" s="185" t="s">
        <v>1655</v>
      </c>
      <c r="C104" s="196">
        <v>1500</v>
      </c>
      <c r="D104" s="160"/>
      <c r="E104" s="166"/>
      <c r="F104" s="160"/>
      <c r="G104" s="162">
        <f t="shared" si="6"/>
        <v>143000</v>
      </c>
      <c r="H104" s="156" t="s">
        <v>1511</v>
      </c>
      <c r="J104" s="139" t="s">
        <v>786</v>
      </c>
      <c r="K104" s="128">
        <v>69</v>
      </c>
      <c r="L104" s="131" t="s">
        <v>1656</v>
      </c>
      <c r="M104" s="143" t="s">
        <v>1657</v>
      </c>
      <c r="N104" s="128">
        <v>72</v>
      </c>
      <c r="O104" s="131"/>
      <c r="P104" s="219"/>
      <c r="Q104" s="203">
        <f t="shared" si="5"/>
        <v>1500</v>
      </c>
    </row>
    <row r="105" spans="1:17" s="139" customFormat="1" ht="16.5">
      <c r="A105" s="157" t="s">
        <v>1658</v>
      </c>
      <c r="B105" s="185" t="s">
        <v>1659</v>
      </c>
      <c r="C105" s="196">
        <v>1500</v>
      </c>
      <c r="D105" s="160"/>
      <c r="E105" s="166"/>
      <c r="F105" s="160"/>
      <c r="G105" s="162">
        <f t="shared" si="6"/>
        <v>144500</v>
      </c>
      <c r="H105" s="156" t="s">
        <v>1500</v>
      </c>
      <c r="J105" s="139" t="s">
        <v>1276</v>
      </c>
      <c r="K105" s="128">
        <v>69</v>
      </c>
      <c r="L105" s="131"/>
      <c r="M105" s="143"/>
      <c r="N105" s="128">
        <v>72</v>
      </c>
      <c r="O105" s="131" t="s">
        <v>1660</v>
      </c>
      <c r="P105" s="219" t="s">
        <v>1661</v>
      </c>
      <c r="Q105" s="203">
        <f t="shared" si="5"/>
        <v>1500</v>
      </c>
    </row>
    <row r="106" spans="1:17" s="139" customFormat="1" ht="16.5">
      <c r="A106" s="157" t="s">
        <v>1662</v>
      </c>
      <c r="B106" s="185" t="s">
        <v>1663</v>
      </c>
      <c r="C106" s="196">
        <v>1500</v>
      </c>
      <c r="D106" s="160"/>
      <c r="E106" s="166"/>
      <c r="F106" s="160"/>
      <c r="G106" s="162">
        <f t="shared" si="6"/>
        <v>146000</v>
      </c>
      <c r="H106" s="156" t="s">
        <v>1500</v>
      </c>
      <c r="J106" s="139" t="s">
        <v>1276</v>
      </c>
      <c r="K106" s="128">
        <v>69</v>
      </c>
      <c r="L106" s="131" t="s">
        <v>1664</v>
      </c>
      <c r="M106" s="143"/>
      <c r="N106" s="128">
        <v>72</v>
      </c>
      <c r="O106" s="131" t="s">
        <v>1665</v>
      </c>
      <c r="P106" s="219" t="s">
        <v>1259</v>
      </c>
      <c r="Q106" s="203">
        <f t="shared" si="5"/>
        <v>1500</v>
      </c>
    </row>
    <row r="107" spans="1:17" s="139" customFormat="1" ht="16.5">
      <c r="A107" s="157" t="s">
        <v>1666</v>
      </c>
      <c r="B107" s="185" t="s">
        <v>1667</v>
      </c>
      <c r="C107" s="196">
        <v>1500</v>
      </c>
      <c r="D107" s="160"/>
      <c r="E107" s="166"/>
      <c r="F107" s="160"/>
      <c r="G107" s="162">
        <f t="shared" si="6"/>
        <v>147500</v>
      </c>
      <c r="H107" s="156" t="s">
        <v>1500</v>
      </c>
      <c r="I107" s="142" t="s">
        <v>1668</v>
      </c>
      <c r="J107" s="142" t="s">
        <v>1668</v>
      </c>
      <c r="K107" s="128">
        <v>69</v>
      </c>
      <c r="L107" s="131"/>
      <c r="M107" s="130"/>
      <c r="N107" s="128">
        <v>72</v>
      </c>
      <c r="O107" s="131" t="s">
        <v>1656</v>
      </c>
      <c r="P107" s="218" t="s">
        <v>1327</v>
      </c>
      <c r="Q107" s="139">
        <f t="shared" si="5"/>
        <v>1500</v>
      </c>
    </row>
    <row r="108" spans="1:17" s="139" customFormat="1" ht="16.5">
      <c r="A108" s="157" t="s">
        <v>1669</v>
      </c>
      <c r="B108" s="185" t="s">
        <v>1670</v>
      </c>
      <c r="C108" s="196">
        <v>1500</v>
      </c>
      <c r="D108" s="160"/>
      <c r="E108" s="166"/>
      <c r="F108" s="160"/>
      <c r="G108" s="162">
        <f t="shared" si="6"/>
        <v>149000</v>
      </c>
      <c r="H108" s="142" t="s">
        <v>1511</v>
      </c>
      <c r="J108" t="s">
        <v>1253</v>
      </c>
      <c r="K108" s="135">
        <v>69</v>
      </c>
      <c r="L108" s="136" t="s">
        <v>574</v>
      </c>
      <c r="M108" s="143" t="s">
        <v>563</v>
      </c>
      <c r="N108" s="128">
        <v>72</v>
      </c>
      <c r="O108" s="144" t="s">
        <v>1069</v>
      </c>
      <c r="P108" s="214"/>
      <c r="Q108" s="139">
        <f t="shared" si="5"/>
        <v>1500</v>
      </c>
    </row>
    <row r="109" spans="1:17" s="139" customFormat="1" ht="16.5">
      <c r="A109" s="157" t="s">
        <v>1669</v>
      </c>
      <c r="B109" s="185" t="s">
        <v>1671</v>
      </c>
      <c r="C109" s="196">
        <v>1500</v>
      </c>
      <c r="D109" s="160"/>
      <c r="E109" s="166"/>
      <c r="F109" s="160"/>
      <c r="G109" s="162">
        <f t="shared" si="6"/>
        <v>150500</v>
      </c>
      <c r="H109" s="142" t="s">
        <v>1511</v>
      </c>
      <c r="J109" t="s">
        <v>1672</v>
      </c>
      <c r="K109" s="135">
        <v>70</v>
      </c>
      <c r="L109" s="136" t="s">
        <v>592</v>
      </c>
      <c r="M109" s="363" t="s">
        <v>1281</v>
      </c>
      <c r="N109" s="128">
        <v>73</v>
      </c>
      <c r="O109" s="137" t="s">
        <v>592</v>
      </c>
      <c r="P109" s="364" t="s">
        <v>1280</v>
      </c>
      <c r="Q109" s="139">
        <f t="shared" si="5"/>
        <v>1500</v>
      </c>
    </row>
    <row r="110" spans="1:17" s="139" customFormat="1" ht="16.5">
      <c r="A110" s="157" t="s">
        <v>1669</v>
      </c>
      <c r="B110" s="185" t="s">
        <v>1673</v>
      </c>
      <c r="C110" s="196">
        <v>1500</v>
      </c>
      <c r="D110" s="160"/>
      <c r="E110" s="166"/>
      <c r="F110" s="160"/>
      <c r="G110" s="162">
        <f t="shared" si="6"/>
        <v>152000</v>
      </c>
      <c r="H110" s="142" t="s">
        <v>1511</v>
      </c>
      <c r="J110" t="s">
        <v>1253</v>
      </c>
      <c r="K110" s="135">
        <v>70</v>
      </c>
      <c r="L110" s="136" t="s">
        <v>592</v>
      </c>
      <c r="M110" s="363" t="s">
        <v>1287</v>
      </c>
      <c r="N110" s="128">
        <v>73</v>
      </c>
      <c r="O110" s="407" t="s">
        <v>1674</v>
      </c>
      <c r="P110" s="364" t="s">
        <v>1287</v>
      </c>
      <c r="Q110" s="139">
        <f t="shared" si="5"/>
        <v>1500</v>
      </c>
    </row>
    <row r="111" spans="1:17" s="139" customFormat="1" ht="16.5">
      <c r="A111" s="168" t="s">
        <v>1675</v>
      </c>
      <c r="B111" s="185" t="s">
        <v>1676</v>
      </c>
      <c r="C111" s="194">
        <v>1500</v>
      </c>
      <c r="D111" s="160"/>
      <c r="E111" s="166"/>
      <c r="F111" s="160"/>
      <c r="G111" s="162">
        <f t="shared" si="6"/>
        <v>153500</v>
      </c>
      <c r="H111" s="142" t="s">
        <v>1511</v>
      </c>
      <c r="J111" t="s">
        <v>1672</v>
      </c>
      <c r="K111" s="128">
        <v>69</v>
      </c>
      <c r="L111" s="136" t="s">
        <v>1677</v>
      </c>
      <c r="M111" s="143" t="s">
        <v>1678</v>
      </c>
      <c r="N111" s="128">
        <v>72</v>
      </c>
      <c r="O111" s="144" t="s">
        <v>1656</v>
      </c>
      <c r="P111" s="219" t="s">
        <v>1679</v>
      </c>
      <c r="Q111" s="139">
        <f t="shared" si="5"/>
        <v>1500</v>
      </c>
    </row>
    <row r="112" spans="1:17" s="139" customFormat="1" ht="16.5">
      <c r="A112" s="168" t="s">
        <v>1680</v>
      </c>
      <c r="B112" s="141" t="s">
        <v>310</v>
      </c>
      <c r="C112" s="197">
        <v>25500</v>
      </c>
      <c r="D112" s="409"/>
      <c r="E112" s="410"/>
      <c r="F112" s="139">
        <v>1244</v>
      </c>
      <c r="G112" s="162">
        <f t="shared" si="6"/>
        <v>179000</v>
      </c>
      <c r="H112" s="142" t="s">
        <v>1511</v>
      </c>
      <c r="J112" t="s">
        <v>1672</v>
      </c>
      <c r="K112" s="135">
        <v>69</v>
      </c>
      <c r="L112" s="136" t="s">
        <v>574</v>
      </c>
      <c r="M112" s="143" t="s">
        <v>568</v>
      </c>
      <c r="N112" s="128">
        <v>72</v>
      </c>
      <c r="O112" s="144" t="s">
        <v>574</v>
      </c>
      <c r="P112" s="214" t="s">
        <v>570</v>
      </c>
      <c r="Q112" s="139">
        <v>25500</v>
      </c>
    </row>
    <row r="113" spans="1:16" s="139" customFormat="1" ht="16.5">
      <c r="A113" s="411"/>
      <c r="B113" s="141" t="s">
        <v>328</v>
      </c>
      <c r="C113" s="411"/>
      <c r="D113" s="411" t="s">
        <v>1111</v>
      </c>
      <c r="E113" s="412"/>
      <c r="G113" s="162"/>
      <c r="H113" s="142" t="s">
        <v>1511</v>
      </c>
      <c r="J113" t="s">
        <v>1254</v>
      </c>
      <c r="K113" s="135">
        <v>69</v>
      </c>
      <c r="L113" s="136"/>
      <c r="M113" s="143"/>
      <c r="N113" s="128">
        <v>72</v>
      </c>
      <c r="O113" s="144" t="s">
        <v>574</v>
      </c>
      <c r="P113" s="214" t="s">
        <v>570</v>
      </c>
    </row>
    <row r="114" spans="1:16" s="139" customFormat="1" ht="16.5">
      <c r="A114" s="411"/>
      <c r="B114" s="141" t="s">
        <v>267</v>
      </c>
      <c r="C114" s="411"/>
      <c r="D114" s="174" t="s">
        <v>1681</v>
      </c>
      <c r="E114" s="412"/>
      <c r="G114" s="162"/>
      <c r="H114" s="142" t="s">
        <v>1511</v>
      </c>
      <c r="J114" t="s">
        <v>1253</v>
      </c>
      <c r="K114" s="135">
        <v>69</v>
      </c>
      <c r="L114" s="136" t="s">
        <v>574</v>
      </c>
      <c r="M114" s="143" t="s">
        <v>568</v>
      </c>
      <c r="N114" s="128">
        <v>72</v>
      </c>
      <c r="O114" s="144"/>
      <c r="P114" s="214"/>
    </row>
    <row r="115" spans="1:16" s="139" customFormat="1" ht="16.5">
      <c r="A115" s="411"/>
      <c r="B115" s="148" t="s">
        <v>586</v>
      </c>
      <c r="C115" s="411"/>
      <c r="D115" s="411">
        <v>1</v>
      </c>
      <c r="E115" s="412"/>
      <c r="G115" s="162"/>
      <c r="H115" s="142" t="s">
        <v>1511</v>
      </c>
      <c r="I115" s="139" t="s">
        <v>1682</v>
      </c>
      <c r="J115" s="156" t="s">
        <v>615</v>
      </c>
      <c r="K115" s="135">
        <v>69</v>
      </c>
      <c r="L115" s="136" t="s">
        <v>574</v>
      </c>
      <c r="M115" s="143" t="s">
        <v>568</v>
      </c>
      <c r="N115" s="128"/>
      <c r="O115" s="144"/>
      <c r="P115" s="214"/>
    </row>
    <row r="116" spans="1:16" s="139" customFormat="1" ht="16.5">
      <c r="A116" s="411"/>
      <c r="B116" s="141" t="s">
        <v>67</v>
      </c>
      <c r="C116" s="411"/>
      <c r="D116" s="411"/>
      <c r="E116" s="412"/>
      <c r="G116" s="162"/>
      <c r="H116" s="142" t="s">
        <v>1511</v>
      </c>
      <c r="J116" t="s">
        <v>1253</v>
      </c>
      <c r="K116" s="135">
        <v>69</v>
      </c>
      <c r="L116" s="136" t="s">
        <v>574</v>
      </c>
      <c r="M116" s="143" t="s">
        <v>564</v>
      </c>
      <c r="N116" s="128">
        <v>72</v>
      </c>
      <c r="O116" s="144" t="s">
        <v>575</v>
      </c>
      <c r="P116" s="214" t="s">
        <v>563</v>
      </c>
    </row>
    <row r="117" spans="1:16" s="139" customFormat="1" ht="16.5">
      <c r="A117" s="411"/>
      <c r="B117" s="141" t="s">
        <v>531</v>
      </c>
      <c r="C117" s="411"/>
      <c r="D117" s="411"/>
      <c r="E117" s="412"/>
      <c r="G117" s="162"/>
      <c r="H117" s="142" t="s">
        <v>1511</v>
      </c>
      <c r="J117" t="s">
        <v>1672</v>
      </c>
      <c r="K117" s="135">
        <v>69</v>
      </c>
      <c r="L117" s="136" t="s">
        <v>574</v>
      </c>
      <c r="M117" s="143" t="s">
        <v>566</v>
      </c>
      <c r="N117" s="128">
        <v>72</v>
      </c>
      <c r="O117" s="144" t="s">
        <v>574</v>
      </c>
      <c r="P117" s="214" t="s">
        <v>567</v>
      </c>
    </row>
    <row r="118" spans="1:16" s="139" customFormat="1" ht="16.5">
      <c r="A118" s="411"/>
      <c r="B118" s="141" t="s">
        <v>48</v>
      </c>
      <c r="C118" s="411"/>
      <c r="D118" s="411"/>
      <c r="E118" s="412"/>
      <c r="G118" s="162"/>
      <c r="H118" s="142" t="s">
        <v>1511</v>
      </c>
      <c r="J118" t="s">
        <v>1253</v>
      </c>
      <c r="K118" s="135">
        <v>69</v>
      </c>
      <c r="L118" s="136" t="s">
        <v>574</v>
      </c>
      <c r="M118" s="143" t="s">
        <v>566</v>
      </c>
      <c r="N118" s="128"/>
      <c r="O118" s="144"/>
      <c r="P118" s="214"/>
    </row>
    <row r="119" spans="1:16" s="139" customFormat="1" ht="16.5">
      <c r="A119" s="411"/>
      <c r="B119" s="148" t="s">
        <v>1683</v>
      </c>
      <c r="C119" s="411"/>
      <c r="D119" s="411"/>
      <c r="E119" s="412"/>
      <c r="G119" s="162"/>
      <c r="H119" s="142" t="s">
        <v>1511</v>
      </c>
      <c r="J119" t="s">
        <v>1254</v>
      </c>
      <c r="K119" s="135">
        <v>69</v>
      </c>
      <c r="L119" s="136"/>
      <c r="M119" s="143"/>
      <c r="N119" s="128">
        <v>72</v>
      </c>
      <c r="O119" s="144" t="s">
        <v>574</v>
      </c>
      <c r="P119" s="214" t="s">
        <v>567</v>
      </c>
    </row>
    <row r="120" spans="1:16" s="139" customFormat="1" ht="16.5">
      <c r="A120" s="411"/>
      <c r="B120" s="148" t="s">
        <v>1684</v>
      </c>
      <c r="C120" s="411"/>
      <c r="D120" s="411">
        <v>1</v>
      </c>
      <c r="E120" s="412"/>
      <c r="G120" s="162"/>
      <c r="H120" s="142" t="s">
        <v>1511</v>
      </c>
      <c r="I120" s="139" t="s">
        <v>1682</v>
      </c>
      <c r="J120" s="156" t="s">
        <v>615</v>
      </c>
      <c r="K120" s="135">
        <v>69</v>
      </c>
      <c r="L120" s="136"/>
      <c r="M120" s="143"/>
      <c r="N120" s="128">
        <v>72</v>
      </c>
      <c r="O120" s="144" t="s">
        <v>574</v>
      </c>
      <c r="P120" s="214" t="s">
        <v>567</v>
      </c>
    </row>
    <row r="121" spans="1:16" s="139" customFormat="1" ht="16.5">
      <c r="A121" s="411"/>
      <c r="B121" s="148" t="s">
        <v>1685</v>
      </c>
      <c r="C121" s="411"/>
      <c r="D121" s="411"/>
      <c r="E121" s="412"/>
      <c r="G121" s="162"/>
      <c r="H121" s="142" t="s">
        <v>1511</v>
      </c>
      <c r="J121" t="s">
        <v>1672</v>
      </c>
      <c r="K121" s="135">
        <v>69</v>
      </c>
      <c r="L121" s="136" t="s">
        <v>574</v>
      </c>
      <c r="M121" s="143" t="s">
        <v>566</v>
      </c>
      <c r="N121" s="128">
        <v>72</v>
      </c>
      <c r="O121" s="144" t="s">
        <v>574</v>
      </c>
      <c r="P121" s="214" t="s">
        <v>566</v>
      </c>
    </row>
    <row r="122" spans="1:16" s="139" customFormat="1" ht="16.5">
      <c r="A122" s="411"/>
      <c r="B122" s="148" t="s">
        <v>1282</v>
      </c>
      <c r="C122" s="411"/>
      <c r="D122" s="411">
        <v>1</v>
      </c>
      <c r="E122" s="412"/>
      <c r="G122" s="162"/>
      <c r="H122" s="142" t="s">
        <v>1511</v>
      </c>
      <c r="I122" s="245" t="s">
        <v>1571</v>
      </c>
      <c r="J122" t="s">
        <v>1571</v>
      </c>
      <c r="K122" s="135">
        <v>69</v>
      </c>
      <c r="L122" s="136"/>
      <c r="M122" s="143"/>
      <c r="N122" s="128">
        <v>72</v>
      </c>
      <c r="O122" s="144" t="s">
        <v>574</v>
      </c>
      <c r="P122" s="214" t="s">
        <v>567</v>
      </c>
    </row>
    <row r="123" spans="1:16" s="139" customFormat="1" ht="16.5">
      <c r="A123" s="411"/>
      <c r="B123" s="141" t="s">
        <v>1686</v>
      </c>
      <c r="C123" s="411"/>
      <c r="D123" s="411"/>
      <c r="E123" s="412"/>
      <c r="G123" s="162"/>
      <c r="H123" s="142" t="s">
        <v>1511</v>
      </c>
      <c r="J123" t="s">
        <v>1672</v>
      </c>
      <c r="K123" s="128">
        <v>69</v>
      </c>
      <c r="L123" s="136" t="s">
        <v>592</v>
      </c>
      <c r="M123" s="143" t="s">
        <v>599</v>
      </c>
      <c r="N123" s="128">
        <v>72</v>
      </c>
      <c r="O123" s="131" t="s">
        <v>590</v>
      </c>
      <c r="P123" s="214" t="s">
        <v>599</v>
      </c>
    </row>
    <row r="124" spans="1:16" s="139" customFormat="1" ht="16.5">
      <c r="A124" s="411"/>
      <c r="B124" s="148" t="s">
        <v>1687</v>
      </c>
      <c r="C124" s="411"/>
      <c r="D124" s="411">
        <v>1</v>
      </c>
      <c r="E124" s="412"/>
      <c r="G124" s="162"/>
      <c r="H124" s="142" t="s">
        <v>1511</v>
      </c>
      <c r="I124" s="139" t="s">
        <v>1682</v>
      </c>
      <c r="J124" s="139" t="s">
        <v>1682</v>
      </c>
      <c r="K124" s="128">
        <v>69</v>
      </c>
      <c r="L124" s="136" t="s">
        <v>592</v>
      </c>
      <c r="M124" s="143" t="s">
        <v>599</v>
      </c>
      <c r="N124" s="128">
        <v>72</v>
      </c>
      <c r="O124" s="131" t="s">
        <v>590</v>
      </c>
      <c r="P124" s="214" t="s">
        <v>599</v>
      </c>
    </row>
    <row r="125" spans="1:16" s="139" customFormat="1" ht="16.5">
      <c r="A125" s="411"/>
      <c r="B125" s="354" t="s">
        <v>1688</v>
      </c>
      <c r="C125" s="411"/>
      <c r="D125" s="411"/>
      <c r="E125" s="412"/>
      <c r="G125" s="162"/>
      <c r="H125" s="142" t="s">
        <v>1511</v>
      </c>
      <c r="J125" t="s">
        <v>1672</v>
      </c>
      <c r="K125" s="128">
        <v>69</v>
      </c>
      <c r="L125" s="349" t="s">
        <v>1689</v>
      </c>
      <c r="M125" s="130"/>
      <c r="N125" s="128">
        <v>72</v>
      </c>
      <c r="O125" s="131" t="s">
        <v>1656</v>
      </c>
      <c r="P125" s="214" t="s">
        <v>1657</v>
      </c>
    </row>
    <row r="126" spans="1:16" s="139" customFormat="1" ht="16.5">
      <c r="A126" s="411"/>
      <c r="B126" s="127" t="s">
        <v>1360</v>
      </c>
      <c r="C126" s="411"/>
      <c r="D126" s="411"/>
      <c r="E126" s="412"/>
      <c r="G126" s="162"/>
      <c r="H126" s="142" t="s">
        <v>1511</v>
      </c>
      <c r="J126" t="s">
        <v>1672</v>
      </c>
      <c r="K126" s="128">
        <v>69</v>
      </c>
      <c r="L126" s="136" t="s">
        <v>1677</v>
      </c>
      <c r="M126" s="392" t="s">
        <v>1287</v>
      </c>
      <c r="N126" s="128">
        <v>72</v>
      </c>
      <c r="O126" s="144" t="s">
        <v>1656</v>
      </c>
      <c r="P126" s="393" t="s">
        <v>1287</v>
      </c>
    </row>
    <row r="127" spans="1:16" s="139" customFormat="1" ht="16.5">
      <c r="A127" s="411"/>
      <c r="B127" s="127" t="s">
        <v>1375</v>
      </c>
      <c r="C127" s="411"/>
      <c r="D127" s="411"/>
      <c r="E127" s="412"/>
      <c r="G127" s="162"/>
      <c r="H127" s="142" t="s">
        <v>1511</v>
      </c>
      <c r="J127" t="s">
        <v>1254</v>
      </c>
      <c r="K127" s="128">
        <v>69</v>
      </c>
      <c r="L127" s="362" t="s">
        <v>1690</v>
      </c>
      <c r="M127" s="130"/>
      <c r="N127" s="128">
        <v>72</v>
      </c>
      <c r="O127" s="131" t="s">
        <v>1630</v>
      </c>
      <c r="P127" s="218" t="s">
        <v>1691</v>
      </c>
    </row>
    <row r="128" spans="1:16" s="139" customFormat="1" ht="16.5">
      <c r="A128" s="413"/>
      <c r="B128" s="148" t="s">
        <v>1692</v>
      </c>
      <c r="C128" s="413"/>
      <c r="D128" s="413">
        <v>1</v>
      </c>
      <c r="E128" s="414"/>
      <c r="G128" s="162"/>
      <c r="H128" s="142" t="s">
        <v>1606</v>
      </c>
      <c r="I128" s="139" t="s">
        <v>1693</v>
      </c>
      <c r="J128" s="139" t="s">
        <v>1693</v>
      </c>
      <c r="K128" s="128">
        <v>70</v>
      </c>
      <c r="L128" s="136" t="s">
        <v>592</v>
      </c>
      <c r="M128" s="408" t="s">
        <v>1694</v>
      </c>
      <c r="N128" s="128">
        <v>73</v>
      </c>
      <c r="O128" s="131" t="s">
        <v>590</v>
      </c>
      <c r="P128" s="214" t="s">
        <v>599</v>
      </c>
    </row>
    <row r="129" spans="1:17" s="139" customFormat="1" ht="16.5">
      <c r="A129" s="157" t="s">
        <v>1695</v>
      </c>
      <c r="B129" s="415" t="s">
        <v>1696</v>
      </c>
      <c r="C129" s="196">
        <v>1500</v>
      </c>
      <c r="D129" s="160"/>
      <c r="E129" s="166"/>
      <c r="F129" s="160"/>
      <c r="G129" s="162">
        <f>+C129+G112</f>
        <v>180500</v>
      </c>
      <c r="H129" s="142" t="s">
        <v>1606</v>
      </c>
      <c r="J129" t="s">
        <v>1697</v>
      </c>
      <c r="K129" s="128">
        <v>69</v>
      </c>
      <c r="L129" s="136" t="s">
        <v>1698</v>
      </c>
      <c r="M129" s="130" t="s">
        <v>1631</v>
      </c>
      <c r="N129" s="128">
        <v>72</v>
      </c>
      <c r="O129" s="144"/>
      <c r="P129" s="219"/>
      <c r="Q129" s="139">
        <f>+C129</f>
        <v>1500</v>
      </c>
    </row>
    <row r="130" spans="1:17" s="139" customFormat="1" ht="16.5">
      <c r="A130" s="157" t="s">
        <v>1197</v>
      </c>
      <c r="B130" s="185" t="s">
        <v>1699</v>
      </c>
      <c r="C130" s="196">
        <v>1500</v>
      </c>
      <c r="D130" s="160"/>
      <c r="E130" s="166"/>
      <c r="F130" s="160"/>
      <c r="G130" s="162">
        <f>+C130+G129</f>
        <v>182000</v>
      </c>
      <c r="H130" s="142" t="s">
        <v>1700</v>
      </c>
      <c r="J130" t="s">
        <v>1254</v>
      </c>
      <c r="K130" s="128">
        <v>68</v>
      </c>
      <c r="L130" s="136" t="s">
        <v>1701</v>
      </c>
      <c r="M130" s="130" t="s">
        <v>1702</v>
      </c>
      <c r="N130" s="128">
        <v>72</v>
      </c>
      <c r="O130" s="144" t="s">
        <v>1677</v>
      </c>
      <c r="P130" s="219" t="s">
        <v>1703</v>
      </c>
      <c r="Q130" s="139">
        <v>1500</v>
      </c>
    </row>
    <row r="131" spans="1:17" s="139" customFormat="1" ht="16.5">
      <c r="A131" s="157" t="s">
        <v>1198</v>
      </c>
      <c r="B131" s="185" t="s">
        <v>1704</v>
      </c>
      <c r="C131" s="196">
        <v>1500</v>
      </c>
      <c r="D131" s="160"/>
      <c r="E131" s="166"/>
      <c r="F131" s="160"/>
      <c r="G131" s="162">
        <f>+C131+G130</f>
        <v>183500</v>
      </c>
      <c r="H131" s="142" t="s">
        <v>1606</v>
      </c>
      <c r="J131" t="s">
        <v>1705</v>
      </c>
      <c r="K131" s="128">
        <v>69</v>
      </c>
      <c r="L131" s="136" t="s">
        <v>1698</v>
      </c>
      <c r="M131" s="130" t="s">
        <v>1631</v>
      </c>
      <c r="N131" s="128">
        <v>72</v>
      </c>
      <c r="O131" s="144" t="s">
        <v>1630</v>
      </c>
      <c r="P131" s="219" t="s">
        <v>1635</v>
      </c>
      <c r="Q131" s="139">
        <f>+C131</f>
        <v>1500</v>
      </c>
    </row>
    <row r="132" spans="1:7" ht="16.5">
      <c r="A132" s="137"/>
      <c r="B132" s="215"/>
      <c r="C132" s="216"/>
      <c r="D132" s="215"/>
      <c r="E132" s="217"/>
      <c r="F132" s="215"/>
      <c r="G132" s="216"/>
    </row>
    <row r="133" spans="1:22" ht="16.5">
      <c r="A133" s="224"/>
      <c r="B133" s="225"/>
      <c r="C133" s="226"/>
      <c r="D133" s="225"/>
      <c r="E133" s="227"/>
      <c r="F133" s="225"/>
      <c r="G133" s="226"/>
      <c r="H133" s="228"/>
      <c r="I133" s="228"/>
      <c r="J133" s="228"/>
      <c r="K133" s="228"/>
      <c r="L133" s="228"/>
      <c r="M133" s="229"/>
      <c r="N133" s="228"/>
      <c r="O133" s="228"/>
      <c r="P133" s="230"/>
      <c r="Q133" s="237">
        <f>SUM(Q2:Q132)</f>
        <v>193500</v>
      </c>
      <c r="R133" s="238">
        <f>SUM(R2:R132)</f>
        <v>-10000</v>
      </c>
      <c r="S133" s="228"/>
      <c r="T133" s="228"/>
      <c r="U133" s="228"/>
      <c r="V133" s="228"/>
    </row>
    <row r="134" spans="1:7" ht="16.5">
      <c r="A134" s="148" t="s">
        <v>1706</v>
      </c>
      <c r="C134" s="156" t="s">
        <v>614</v>
      </c>
      <c r="D134" s="203" t="s">
        <v>615</v>
      </c>
      <c r="E134" s="156" t="s">
        <v>616</v>
      </c>
      <c r="G134" s="156" t="s">
        <v>1707</v>
      </c>
    </row>
    <row r="135" spans="1:16" s="139" customFormat="1" ht="16.5">
      <c r="A135" s="141" t="s">
        <v>1708</v>
      </c>
      <c r="C135" s="139">
        <f>+Q133/1500</f>
        <v>129</v>
      </c>
      <c r="D135" s="139">
        <v>7</v>
      </c>
      <c r="E135" s="139">
        <v>1</v>
      </c>
      <c r="G135" s="239">
        <f>+C135*1500</f>
        <v>193500</v>
      </c>
      <c r="M135" s="140"/>
      <c r="P135" s="211"/>
    </row>
    <row r="136" spans="1:16" s="139" customFormat="1" ht="16.5">
      <c r="A136" s="139" t="s">
        <v>579</v>
      </c>
      <c r="G136" s="239">
        <f>+C136*1500</f>
        <v>0</v>
      </c>
      <c r="M136" s="140"/>
      <c r="P136" s="211"/>
    </row>
    <row r="137" spans="1:16" s="139" customFormat="1" ht="16.5">
      <c r="A137" s="139" t="s">
        <v>580</v>
      </c>
      <c r="C137" s="140">
        <v>11</v>
      </c>
      <c r="D137" s="139">
        <v>1</v>
      </c>
      <c r="G137" s="239">
        <f>+C137*1500</f>
        <v>16500</v>
      </c>
      <c r="M137" s="140"/>
      <c r="P137" s="211"/>
    </row>
    <row r="138" spans="1:16" s="139" customFormat="1" ht="16.5">
      <c r="A138" s="137" t="s">
        <v>1709</v>
      </c>
      <c r="C138" s="139">
        <v>2</v>
      </c>
      <c r="G138" s="239">
        <f>+C138*1500</f>
        <v>3000</v>
      </c>
      <c r="M138" s="140"/>
      <c r="P138" s="211"/>
    </row>
    <row r="139" spans="1:16" s="139" customFormat="1" ht="16.5">
      <c r="A139" s="137" t="s">
        <v>1710</v>
      </c>
      <c r="G139" s="239">
        <f>+C139*1500</f>
        <v>0</v>
      </c>
      <c r="M139" s="140"/>
      <c r="P139" s="211"/>
    </row>
    <row r="140" spans="1:16" s="139" customFormat="1" ht="17.25" thickBot="1">
      <c r="A140" s="240"/>
      <c r="B140" s="241" t="s">
        <v>1553</v>
      </c>
      <c r="C140" s="242">
        <f>SUM(C135:C139)</f>
        <v>142</v>
      </c>
      <c r="D140" s="243">
        <f>SUM(D135:D139)</f>
        <v>8</v>
      </c>
      <c r="E140" s="243">
        <f>SUM(E135:E139)</f>
        <v>1</v>
      </c>
      <c r="F140" s="243"/>
      <c r="G140" s="244">
        <f>SUM(G135:G139)</f>
        <v>213000</v>
      </c>
      <c r="M140" s="140"/>
      <c r="P140" s="211"/>
    </row>
    <row r="141" ht="17.25" thickTop="1">
      <c r="C141" s="203"/>
    </row>
    <row r="142" spans="2:16" s="139" customFormat="1" ht="16.5">
      <c r="B142" s="51"/>
      <c r="K142" s="128"/>
      <c r="L142" s="129"/>
      <c r="M142" s="147"/>
      <c r="N142" s="128"/>
      <c r="O142" s="144"/>
      <c r="P142" s="214"/>
    </row>
    <row r="143" spans="2:16" s="139" customFormat="1" ht="15">
      <c r="B143" s="141"/>
      <c r="K143" s="135"/>
      <c r="L143" s="136"/>
      <c r="M143" s="143"/>
      <c r="N143" s="128"/>
      <c r="O143" s="144"/>
      <c r="P143" s="214"/>
    </row>
    <row r="144" spans="2:16" s="139" customFormat="1" ht="16.5">
      <c r="B144" s="141" t="s">
        <v>32</v>
      </c>
      <c r="E144" s="141" t="s">
        <v>509</v>
      </c>
      <c r="H144" s="142" t="s">
        <v>1553</v>
      </c>
      <c r="J144" s="139" t="s">
        <v>787</v>
      </c>
      <c r="K144" s="135">
        <v>69</v>
      </c>
      <c r="L144" s="136" t="s">
        <v>574</v>
      </c>
      <c r="M144" s="143" t="s">
        <v>566</v>
      </c>
      <c r="N144" s="128">
        <v>72</v>
      </c>
      <c r="O144" s="144" t="s">
        <v>574</v>
      </c>
      <c r="P144" s="214" t="s">
        <v>570</v>
      </c>
    </row>
    <row r="145" spans="2:16" s="139" customFormat="1" ht="16.5">
      <c r="B145" s="141" t="s">
        <v>155</v>
      </c>
      <c r="E145" s="141" t="s">
        <v>509</v>
      </c>
      <c r="H145" s="142" t="s">
        <v>1553</v>
      </c>
      <c r="J145" s="139" t="s">
        <v>787</v>
      </c>
      <c r="K145" s="135">
        <v>69</v>
      </c>
      <c r="L145" s="136" t="s">
        <v>574</v>
      </c>
      <c r="M145" s="143" t="s">
        <v>566</v>
      </c>
      <c r="N145" s="128">
        <v>72</v>
      </c>
      <c r="O145" s="144" t="s">
        <v>574</v>
      </c>
      <c r="P145" s="214" t="s">
        <v>570</v>
      </c>
    </row>
    <row r="146" spans="2:16" s="139" customFormat="1" ht="16.5">
      <c r="B146" s="141" t="s">
        <v>377</v>
      </c>
      <c r="E146" s="141" t="s">
        <v>509</v>
      </c>
      <c r="H146" s="142" t="s">
        <v>1553</v>
      </c>
      <c r="J146" s="139" t="s">
        <v>787</v>
      </c>
      <c r="K146" s="135">
        <v>69</v>
      </c>
      <c r="L146" s="136" t="s">
        <v>574</v>
      </c>
      <c r="M146" s="143" t="s">
        <v>566</v>
      </c>
      <c r="N146" s="128">
        <v>72</v>
      </c>
      <c r="O146" s="144" t="s">
        <v>574</v>
      </c>
      <c r="P146" s="214" t="s">
        <v>566</v>
      </c>
    </row>
    <row r="147" spans="2:16" s="139" customFormat="1" ht="16.5">
      <c r="B147" s="141" t="s">
        <v>20</v>
      </c>
      <c r="E147" s="141" t="s">
        <v>509</v>
      </c>
      <c r="H147" s="142" t="s">
        <v>1553</v>
      </c>
      <c r="J147" s="139" t="s">
        <v>787</v>
      </c>
      <c r="K147" s="135">
        <v>69</v>
      </c>
      <c r="L147" s="136" t="s">
        <v>574</v>
      </c>
      <c r="M147" s="143" t="s">
        <v>566</v>
      </c>
      <c r="N147" s="128">
        <v>72</v>
      </c>
      <c r="O147" s="144" t="s">
        <v>574</v>
      </c>
      <c r="P147" s="214" t="s">
        <v>570</v>
      </c>
    </row>
    <row r="148" spans="2:16" s="139" customFormat="1" ht="16.5">
      <c r="B148" s="141" t="s">
        <v>38</v>
      </c>
      <c r="E148" s="141" t="s">
        <v>509</v>
      </c>
      <c r="H148" s="142" t="s">
        <v>1553</v>
      </c>
      <c r="J148" s="139" t="s">
        <v>787</v>
      </c>
      <c r="K148" s="135">
        <v>69</v>
      </c>
      <c r="L148" s="136" t="s">
        <v>574</v>
      </c>
      <c r="M148" s="143" t="s">
        <v>566</v>
      </c>
      <c r="N148" s="128">
        <v>72</v>
      </c>
      <c r="O148" s="144" t="s">
        <v>574</v>
      </c>
      <c r="P148" s="214" t="s">
        <v>571</v>
      </c>
    </row>
    <row r="149" spans="2:16" s="139" customFormat="1" ht="16.5">
      <c r="B149" s="141" t="s">
        <v>1711</v>
      </c>
      <c r="E149" s="141" t="s">
        <v>509</v>
      </c>
      <c r="H149" s="142" t="s">
        <v>1553</v>
      </c>
      <c r="J149" s="139" t="s">
        <v>787</v>
      </c>
      <c r="K149" s="128">
        <v>69</v>
      </c>
      <c r="L149" s="136" t="s">
        <v>592</v>
      </c>
      <c r="M149" s="130" t="s">
        <v>596</v>
      </c>
      <c r="N149" s="128">
        <v>72</v>
      </c>
      <c r="O149" s="131" t="s">
        <v>592</v>
      </c>
      <c r="P149" s="219" t="s">
        <v>597</v>
      </c>
    </row>
    <row r="150" spans="2:17" s="139" customFormat="1" ht="16.5">
      <c r="B150" s="139" t="s">
        <v>1712</v>
      </c>
      <c r="D150" s="139">
        <v>1</v>
      </c>
      <c r="E150" s="141" t="s">
        <v>509</v>
      </c>
      <c r="H150" s="142" t="s">
        <v>1553</v>
      </c>
      <c r="I150" s="139" t="s">
        <v>1713</v>
      </c>
      <c r="J150" s="139" t="s">
        <v>790</v>
      </c>
      <c r="K150" s="128">
        <v>69</v>
      </c>
      <c r="L150" s="131" t="s">
        <v>1714</v>
      </c>
      <c r="M150" s="155" t="s">
        <v>1361</v>
      </c>
      <c r="P150" s="211"/>
      <c r="Q150" s="142"/>
    </row>
    <row r="151" spans="2:16" s="139" customFormat="1" ht="16.5">
      <c r="B151" s="141" t="s">
        <v>1715</v>
      </c>
      <c r="E151" s="141" t="s">
        <v>509</v>
      </c>
      <c r="H151" s="142" t="s">
        <v>1553</v>
      </c>
      <c r="J151" s="156" t="s">
        <v>1716</v>
      </c>
      <c r="K151" s="128">
        <v>69</v>
      </c>
      <c r="L151" s="131" t="s">
        <v>1714</v>
      </c>
      <c r="M151" s="143" t="s">
        <v>1717</v>
      </c>
      <c r="N151" s="128">
        <v>73</v>
      </c>
      <c r="O151" s="131" t="s">
        <v>1714</v>
      </c>
      <c r="P151" s="214" t="s">
        <v>1718</v>
      </c>
    </row>
    <row r="152" spans="2:16" s="139" customFormat="1" ht="16.5">
      <c r="B152" s="141" t="s">
        <v>1719</v>
      </c>
      <c r="E152" s="141" t="s">
        <v>509</v>
      </c>
      <c r="H152" s="142" t="s">
        <v>1553</v>
      </c>
      <c r="J152" t="s">
        <v>1720</v>
      </c>
      <c r="K152" s="128">
        <v>69</v>
      </c>
      <c r="L152" s="131" t="s">
        <v>1714</v>
      </c>
      <c r="M152" s="143" t="s">
        <v>1717</v>
      </c>
      <c r="N152" s="128">
        <v>72</v>
      </c>
      <c r="O152" s="131" t="s">
        <v>1721</v>
      </c>
      <c r="P152" s="219" t="s">
        <v>1722</v>
      </c>
    </row>
    <row r="153" spans="2:16" s="139" customFormat="1" ht="16.5">
      <c r="B153" s="127" t="s">
        <v>1723</v>
      </c>
      <c r="D153" s="139">
        <v>1</v>
      </c>
      <c r="E153" s="141" t="s">
        <v>509</v>
      </c>
      <c r="H153" s="142" t="s">
        <v>1553</v>
      </c>
      <c r="I153" s="142" t="s">
        <v>1724</v>
      </c>
      <c r="J153" s="142" t="s">
        <v>1724</v>
      </c>
      <c r="K153" s="128">
        <v>69</v>
      </c>
      <c r="L153" s="131" t="s">
        <v>1714</v>
      </c>
      <c r="M153" s="143" t="s">
        <v>1717</v>
      </c>
      <c r="N153" s="128">
        <v>72</v>
      </c>
      <c r="O153" s="131" t="s">
        <v>1721</v>
      </c>
      <c r="P153" s="219" t="s">
        <v>1722</v>
      </c>
    </row>
    <row r="154" spans="2:16" s="139" customFormat="1" ht="16.5">
      <c r="B154" s="141" t="s">
        <v>509</v>
      </c>
      <c r="E154" s="141" t="s">
        <v>509</v>
      </c>
      <c r="H154" s="142" t="s">
        <v>1553</v>
      </c>
      <c r="J154" s="139" t="s">
        <v>787</v>
      </c>
      <c r="K154" s="135">
        <v>69</v>
      </c>
      <c r="L154" s="136" t="s">
        <v>574</v>
      </c>
      <c r="M154" s="143" t="s">
        <v>566</v>
      </c>
      <c r="N154" s="128">
        <v>72</v>
      </c>
      <c r="O154" s="144" t="s">
        <v>574</v>
      </c>
      <c r="P154" s="214" t="s">
        <v>571</v>
      </c>
    </row>
    <row r="155" spans="2:16" s="139" customFormat="1" ht="15">
      <c r="B155" s="141"/>
      <c r="K155" s="135"/>
      <c r="L155" s="136"/>
      <c r="M155" s="143"/>
      <c r="N155" s="128"/>
      <c r="O155" s="144"/>
      <c r="P155" s="214"/>
    </row>
    <row r="156" spans="2:16" s="139" customFormat="1" ht="16.5">
      <c r="B156" s="127" t="s">
        <v>1725</v>
      </c>
      <c r="E156" s="139" t="s">
        <v>505</v>
      </c>
      <c r="H156" s="142" t="s">
        <v>1553</v>
      </c>
      <c r="J156" s="156" t="s">
        <v>1716</v>
      </c>
      <c r="K156" s="128">
        <v>68</v>
      </c>
      <c r="L156" s="136" t="s">
        <v>592</v>
      </c>
      <c r="M156" s="143" t="s">
        <v>566</v>
      </c>
      <c r="N156" s="128">
        <v>72</v>
      </c>
      <c r="O156" s="131" t="s">
        <v>590</v>
      </c>
      <c r="P156" s="218" t="s">
        <v>1369</v>
      </c>
    </row>
    <row r="157" spans="2:16" s="139" customFormat="1" ht="16.5">
      <c r="B157" s="141" t="s">
        <v>144</v>
      </c>
      <c r="E157" s="139" t="s">
        <v>505</v>
      </c>
      <c r="H157" s="142" t="s">
        <v>1553</v>
      </c>
      <c r="J157" s="142" t="s">
        <v>1650</v>
      </c>
      <c r="K157" s="135">
        <v>69</v>
      </c>
      <c r="L157" s="128" t="s">
        <v>808</v>
      </c>
      <c r="M157" s="135">
        <v>5</v>
      </c>
      <c r="N157" s="128">
        <v>72</v>
      </c>
      <c r="O157" s="131" t="s">
        <v>590</v>
      </c>
      <c r="P157" s="218" t="s">
        <v>1369</v>
      </c>
    </row>
    <row r="158" spans="2:16" s="139" customFormat="1" ht="15">
      <c r="B158" s="141"/>
      <c r="C158" s="135"/>
      <c r="D158" s="136"/>
      <c r="E158" s="143"/>
      <c r="F158" s="128"/>
      <c r="G158" s="144"/>
      <c r="K158" s="143"/>
      <c r="M158" s="140"/>
      <c r="P158" s="211"/>
    </row>
    <row r="159" spans="2:16" s="139" customFormat="1" ht="15">
      <c r="B159" s="141"/>
      <c r="C159" s="135"/>
      <c r="D159" s="136"/>
      <c r="E159" s="143"/>
      <c r="F159" s="128"/>
      <c r="G159" s="144"/>
      <c r="K159" s="143"/>
      <c r="M159" s="140"/>
      <c r="P159" s="211"/>
    </row>
    <row r="160" spans="2:16" s="139" customFormat="1" ht="16.5">
      <c r="B160" s="231" t="s">
        <v>1726</v>
      </c>
      <c r="C160" s="232">
        <f>+A169</f>
        <v>9</v>
      </c>
      <c r="D160" s="139">
        <v>2</v>
      </c>
      <c r="E160" s="232" t="s">
        <v>1727</v>
      </c>
      <c r="F160" s="232"/>
      <c r="G160" s="232"/>
      <c r="H160" s="232"/>
      <c r="I160" s="232"/>
      <c r="J160" s="232"/>
      <c r="K160" s="233">
        <f>+C140+C160</f>
        <v>151</v>
      </c>
      <c r="L160" s="232" t="s">
        <v>1728</v>
      </c>
      <c r="M160" s="233">
        <f>+'[1]List'!G142</f>
        <v>4</v>
      </c>
      <c r="N160" s="231" t="s">
        <v>1494</v>
      </c>
      <c r="O160" s="232">
        <f>+K160+M160</f>
        <v>155</v>
      </c>
      <c r="P160" s="211"/>
    </row>
    <row r="161" spans="1:17" s="139" customFormat="1" ht="16.5">
      <c r="A161" s="139">
        <v>1</v>
      </c>
      <c r="B161" s="141" t="s">
        <v>1729</v>
      </c>
      <c r="H161" s="142" t="s">
        <v>1730</v>
      </c>
      <c r="J161" t="s">
        <v>1731</v>
      </c>
      <c r="K161" s="128">
        <v>69</v>
      </c>
      <c r="L161" s="131" t="s">
        <v>1732</v>
      </c>
      <c r="M161" s="130" t="s">
        <v>1733</v>
      </c>
      <c r="N161" s="128">
        <v>72</v>
      </c>
      <c r="O161" s="131" t="s">
        <v>1732</v>
      </c>
      <c r="P161" s="219" t="s">
        <v>1734</v>
      </c>
      <c r="Q161" s="142" t="s">
        <v>716</v>
      </c>
    </row>
    <row r="162" spans="1:17" s="139" customFormat="1" ht="16.5">
      <c r="A162" s="139">
        <v>2</v>
      </c>
      <c r="B162" s="141" t="s">
        <v>97</v>
      </c>
      <c r="H162" s="142" t="s">
        <v>1730</v>
      </c>
      <c r="J162" t="s">
        <v>788</v>
      </c>
      <c r="K162" s="128">
        <v>69</v>
      </c>
      <c r="L162" s="131"/>
      <c r="M162" s="130"/>
      <c r="N162" s="128">
        <v>72</v>
      </c>
      <c r="O162" s="131" t="s">
        <v>1735</v>
      </c>
      <c r="P162" s="219" t="s">
        <v>1734</v>
      </c>
      <c r="Q162" s="142"/>
    </row>
    <row r="163" spans="1:16" s="139" customFormat="1" ht="16.5">
      <c r="A163" s="139">
        <v>3</v>
      </c>
      <c r="B163" s="141" t="s">
        <v>1736</v>
      </c>
      <c r="H163" s="142" t="s">
        <v>1737</v>
      </c>
      <c r="J163" t="s">
        <v>1738</v>
      </c>
      <c r="K163" s="128">
        <v>69</v>
      </c>
      <c r="L163" s="150" t="s">
        <v>592</v>
      </c>
      <c r="M163" s="135" t="s">
        <v>598</v>
      </c>
      <c r="N163" s="128">
        <v>72</v>
      </c>
      <c r="O163" s="150" t="s">
        <v>592</v>
      </c>
      <c r="P163" s="220" t="s">
        <v>598</v>
      </c>
    </row>
    <row r="164" spans="1:16" s="139" customFormat="1" ht="16.5">
      <c r="A164" s="139">
        <v>4</v>
      </c>
      <c r="B164" s="149" t="s">
        <v>600</v>
      </c>
      <c r="H164" s="142" t="s">
        <v>1737</v>
      </c>
      <c r="J164" t="s">
        <v>1738</v>
      </c>
      <c r="K164" s="128">
        <v>69</v>
      </c>
      <c r="L164" s="131" t="s">
        <v>1660</v>
      </c>
      <c r="M164" s="143" t="s">
        <v>1739</v>
      </c>
      <c r="N164" s="128">
        <v>72</v>
      </c>
      <c r="O164" s="131" t="s">
        <v>1660</v>
      </c>
      <c r="P164" s="214" t="s">
        <v>1740</v>
      </c>
    </row>
    <row r="165" spans="1:16" s="139" customFormat="1" ht="16.5">
      <c r="A165" s="139">
        <v>5</v>
      </c>
      <c r="B165" s="141" t="s">
        <v>1741</v>
      </c>
      <c r="H165" s="142" t="s">
        <v>1742</v>
      </c>
      <c r="J165" t="s">
        <v>1743</v>
      </c>
      <c r="K165" s="128">
        <v>69</v>
      </c>
      <c r="L165" s="131" t="s">
        <v>1744</v>
      </c>
      <c r="M165" s="143" t="s">
        <v>1745</v>
      </c>
      <c r="N165" s="128">
        <v>72</v>
      </c>
      <c r="O165" s="131" t="s">
        <v>1746</v>
      </c>
      <c r="P165" s="219" t="s">
        <v>1747</v>
      </c>
    </row>
    <row r="166" spans="1:17" s="139" customFormat="1" ht="16.5">
      <c r="A166" s="139">
        <v>6</v>
      </c>
      <c r="B166" s="141" t="s">
        <v>1748</v>
      </c>
      <c r="H166" s="142" t="s">
        <v>1737</v>
      </c>
      <c r="J166" t="s">
        <v>1738</v>
      </c>
      <c r="K166" s="135">
        <v>69</v>
      </c>
      <c r="L166" s="136" t="s">
        <v>592</v>
      </c>
      <c r="M166" s="146" t="s">
        <v>593</v>
      </c>
      <c r="N166" s="128">
        <v>72</v>
      </c>
      <c r="O166" s="137" t="s">
        <v>590</v>
      </c>
      <c r="P166" s="221" t="s">
        <v>602</v>
      </c>
      <c r="Q166" s="142" t="s">
        <v>1749</v>
      </c>
    </row>
    <row r="167" spans="1:16" s="139" customFormat="1" ht="16.5">
      <c r="A167" s="139">
        <v>7</v>
      </c>
      <c r="B167" s="141" t="s">
        <v>1750</v>
      </c>
      <c r="H167" s="142" t="s">
        <v>1751</v>
      </c>
      <c r="J167" t="s">
        <v>1752</v>
      </c>
      <c r="K167" s="128">
        <v>69</v>
      </c>
      <c r="L167" s="136"/>
      <c r="M167" s="130"/>
      <c r="N167" s="128">
        <v>72</v>
      </c>
      <c r="O167" s="131" t="s">
        <v>590</v>
      </c>
      <c r="P167" s="219" t="s">
        <v>596</v>
      </c>
    </row>
    <row r="168" spans="1:16" s="139" customFormat="1" ht="16.5">
      <c r="A168" s="139">
        <v>8</v>
      </c>
      <c r="B168" s="141" t="s">
        <v>1753</v>
      </c>
      <c r="H168" s="142" t="s">
        <v>1751</v>
      </c>
      <c r="J168" t="s">
        <v>1752</v>
      </c>
      <c r="K168" s="135">
        <v>69</v>
      </c>
      <c r="L168" s="136" t="s">
        <v>1754</v>
      </c>
      <c r="M168" s="130"/>
      <c r="N168" s="128">
        <v>72</v>
      </c>
      <c r="O168" s="144" t="s">
        <v>1630</v>
      </c>
      <c r="P168" s="214" t="s">
        <v>1631</v>
      </c>
    </row>
    <row r="169" spans="1:17" s="139" customFormat="1" ht="16.5">
      <c r="A169" s="139">
        <v>9</v>
      </c>
      <c r="B169" s="141" t="s">
        <v>543</v>
      </c>
      <c r="H169" s="142" t="s">
        <v>1751</v>
      </c>
      <c r="J169" t="s">
        <v>788</v>
      </c>
      <c r="K169" s="128">
        <v>69</v>
      </c>
      <c r="L169" s="132" t="s">
        <v>1690</v>
      </c>
      <c r="M169" s="130"/>
      <c r="N169" s="128">
        <v>72</v>
      </c>
      <c r="O169" s="131" t="s">
        <v>1630</v>
      </c>
      <c r="P169" s="477" t="s">
        <v>1755</v>
      </c>
      <c r="Q169" s="142"/>
    </row>
    <row r="170" spans="8:16" s="139" customFormat="1" ht="15">
      <c r="H170" s="140"/>
      <c r="M170" s="140"/>
      <c r="P170" s="211"/>
    </row>
    <row r="171" spans="1:17" s="139" customFormat="1" ht="15">
      <c r="A171" s="152"/>
      <c r="B171" s="152"/>
      <c r="C171" s="152"/>
      <c r="D171" s="152"/>
      <c r="E171" s="152"/>
      <c r="F171" s="152"/>
      <c r="G171" s="152"/>
      <c r="H171" s="153"/>
      <c r="I171" s="152"/>
      <c r="J171" s="152"/>
      <c r="K171" s="152"/>
      <c r="L171" s="152"/>
      <c r="M171" s="153"/>
      <c r="N171" s="152"/>
      <c r="O171" s="152"/>
      <c r="P171" s="138"/>
      <c r="Q171" s="152"/>
    </row>
    <row r="172" spans="2:16" s="139" customFormat="1" ht="15">
      <c r="B172" s="151">
        <f>SUBTOTAL(3,B2:B171)</f>
        <v>154</v>
      </c>
      <c r="G172" s="151"/>
      <c r="H172" s="151">
        <f>SUBTOTAL(3,H2:H171)</f>
        <v>151</v>
      </c>
      <c r="I172" s="151"/>
      <c r="J172" s="151"/>
      <c r="M172" s="151">
        <f>SUBTOTAL(3,M2:M171)</f>
        <v>133</v>
      </c>
      <c r="P172" s="211"/>
    </row>
    <row r="173" spans="2:16" s="139" customFormat="1" ht="16.5">
      <c r="B173" s="151"/>
      <c r="G173" s="154" t="s">
        <v>1606</v>
      </c>
      <c r="H173" s="155" t="s">
        <v>1751</v>
      </c>
      <c r="I173" s="142" t="s">
        <v>1756</v>
      </c>
      <c r="J173" s="142" t="s">
        <v>1756</v>
      </c>
      <c r="K173" s="142" t="s">
        <v>1757</v>
      </c>
      <c r="L173" s="142" t="s">
        <v>1758</v>
      </c>
      <c r="M173" s="155" t="s">
        <v>1759</v>
      </c>
      <c r="N173" s="142" t="s">
        <v>1760</v>
      </c>
      <c r="O173" s="142" t="s">
        <v>1760</v>
      </c>
      <c r="P173" s="211"/>
    </row>
    <row r="174" spans="1:20" s="139" customFormat="1" ht="16.5">
      <c r="A174" s="139" t="s">
        <v>1761</v>
      </c>
      <c r="B174" s="139" t="s">
        <v>1762</v>
      </c>
      <c r="G174" s="139">
        <v>17</v>
      </c>
      <c r="H174" s="140">
        <v>5</v>
      </c>
      <c r="I174" s="139">
        <f aca="true" t="shared" si="7" ref="I174:J185">SUBTOTAL(9,G174:H174)</f>
        <v>22</v>
      </c>
      <c r="J174" s="139">
        <f t="shared" si="7"/>
        <v>5</v>
      </c>
      <c r="K174" s="139">
        <f>+'[1]List'!C120+'[1]List'!D120</f>
        <v>19</v>
      </c>
      <c r="L174" s="139">
        <f aca="true" t="shared" si="8" ref="L174:L185">+I174-K174</f>
        <v>3</v>
      </c>
      <c r="M174" s="140"/>
      <c r="N174" s="139">
        <v>22</v>
      </c>
      <c r="O174" s="139">
        <v>17</v>
      </c>
      <c r="P174" s="211"/>
      <c r="S174" s="142" t="s">
        <v>1697</v>
      </c>
      <c r="T174" s="139">
        <v>48</v>
      </c>
    </row>
    <row r="175" spans="2:16" s="139" customFormat="1" ht="16.5">
      <c r="B175" s="139" t="s">
        <v>1763</v>
      </c>
      <c r="G175" s="139">
        <v>14</v>
      </c>
      <c r="H175" s="140">
        <v>2</v>
      </c>
      <c r="I175" s="139">
        <f t="shared" si="7"/>
        <v>16</v>
      </c>
      <c r="J175" s="139">
        <f t="shared" si="7"/>
        <v>2</v>
      </c>
      <c r="K175" s="139">
        <f>+'[1]List'!C121+'[1]List'!D121</f>
        <v>14</v>
      </c>
      <c r="L175" s="139">
        <f t="shared" si="8"/>
        <v>2</v>
      </c>
      <c r="M175" s="140">
        <v>1</v>
      </c>
      <c r="N175" s="139">
        <v>17</v>
      </c>
      <c r="O175" s="139">
        <v>14</v>
      </c>
      <c r="P175" s="211"/>
    </row>
    <row r="176" spans="2:16" s="139" customFormat="1" ht="16.5">
      <c r="B176" s="139" t="s">
        <v>1764</v>
      </c>
      <c r="G176" s="139">
        <v>12</v>
      </c>
      <c r="H176" s="140">
        <v>4</v>
      </c>
      <c r="I176" s="139">
        <f t="shared" si="7"/>
        <v>16</v>
      </c>
      <c r="J176" s="139">
        <f t="shared" si="7"/>
        <v>4</v>
      </c>
      <c r="K176" s="139">
        <f>+'[1]List'!C122+'[1]List'!D122</f>
        <v>20</v>
      </c>
      <c r="L176" s="139">
        <f t="shared" si="8"/>
        <v>-4</v>
      </c>
      <c r="M176" s="140"/>
      <c r="N176" s="139">
        <v>15</v>
      </c>
      <c r="O176" s="139">
        <v>12</v>
      </c>
      <c r="P176" s="211"/>
    </row>
    <row r="177" spans="2:16" s="139" customFormat="1" ht="16.5">
      <c r="B177" s="139" t="s">
        <v>1765</v>
      </c>
      <c r="G177" s="139">
        <v>25</v>
      </c>
      <c r="H177" s="140">
        <v>4</v>
      </c>
      <c r="I177" s="139">
        <f t="shared" si="7"/>
        <v>29</v>
      </c>
      <c r="J177" s="139">
        <f t="shared" si="7"/>
        <v>4</v>
      </c>
      <c r="K177" s="139">
        <f>+'[1]List'!C123+'[1]List'!D123</f>
        <v>30</v>
      </c>
      <c r="L177" s="139">
        <f t="shared" si="8"/>
        <v>-1</v>
      </c>
      <c r="M177" s="140">
        <v>4</v>
      </c>
      <c r="N177" s="139">
        <v>34</v>
      </c>
      <c r="O177" s="139">
        <v>25</v>
      </c>
      <c r="P177" s="211"/>
    </row>
    <row r="178" spans="2:16" s="139" customFormat="1" ht="16.5">
      <c r="B178" s="139" t="s">
        <v>1766</v>
      </c>
      <c r="G178" s="139">
        <v>8</v>
      </c>
      <c r="H178" s="140">
        <v>3</v>
      </c>
      <c r="I178" s="139">
        <f t="shared" si="7"/>
        <v>11</v>
      </c>
      <c r="J178" s="139">
        <f t="shared" si="7"/>
        <v>3</v>
      </c>
      <c r="K178" s="139">
        <f>+'[1]List'!C124+'[1]List'!D124</f>
        <v>10</v>
      </c>
      <c r="L178" s="139">
        <f t="shared" si="8"/>
        <v>1</v>
      </c>
      <c r="M178" s="140"/>
      <c r="N178" s="139">
        <v>11</v>
      </c>
      <c r="O178" s="139">
        <v>8</v>
      </c>
      <c r="P178" s="211"/>
    </row>
    <row r="179" spans="2:16" s="139" customFormat="1" ht="16.5">
      <c r="B179" s="139" t="s">
        <v>1767</v>
      </c>
      <c r="G179" s="139">
        <v>18</v>
      </c>
      <c r="H179" s="140">
        <v>3</v>
      </c>
      <c r="I179" s="139">
        <f t="shared" si="7"/>
        <v>21</v>
      </c>
      <c r="J179" s="139">
        <f t="shared" si="7"/>
        <v>3</v>
      </c>
      <c r="K179" s="139">
        <f>+'[1]List'!C125+'[1]List'!D125</f>
        <v>21</v>
      </c>
      <c r="L179" s="139">
        <f t="shared" si="8"/>
        <v>0</v>
      </c>
      <c r="M179" s="140"/>
      <c r="N179" s="139">
        <v>21</v>
      </c>
      <c r="O179" s="139">
        <v>18</v>
      </c>
      <c r="P179" s="211"/>
    </row>
    <row r="180" spans="1:16" s="139" customFormat="1" ht="16.5">
      <c r="A180" s="139" t="s">
        <v>1768</v>
      </c>
      <c r="B180" s="139" t="s">
        <v>1766</v>
      </c>
      <c r="G180" s="139">
        <v>17</v>
      </c>
      <c r="H180" s="140">
        <v>3</v>
      </c>
      <c r="I180" s="139">
        <f t="shared" si="7"/>
        <v>20</v>
      </c>
      <c r="J180" s="139">
        <f t="shared" si="7"/>
        <v>3</v>
      </c>
      <c r="K180" s="139">
        <f>+'[1]List'!C128+'[1]List'!D128</f>
        <v>23</v>
      </c>
      <c r="L180" s="139">
        <f t="shared" si="8"/>
        <v>-3</v>
      </c>
      <c r="M180" s="140"/>
      <c r="N180" s="139">
        <v>10</v>
      </c>
      <c r="O180" s="139">
        <v>9</v>
      </c>
      <c r="P180" s="211"/>
    </row>
    <row r="181" spans="2:16" s="139" customFormat="1" ht="16.5">
      <c r="B181" s="139" t="s">
        <v>1769</v>
      </c>
      <c r="G181" s="139">
        <v>14</v>
      </c>
      <c r="H181" s="140">
        <v>3</v>
      </c>
      <c r="I181" s="139">
        <f t="shared" si="7"/>
        <v>17</v>
      </c>
      <c r="J181" s="139">
        <f t="shared" si="7"/>
        <v>3</v>
      </c>
      <c r="K181" s="139">
        <f>+'[1]List'!C129+'[1]List'!D129</f>
        <v>15</v>
      </c>
      <c r="L181" s="139">
        <f t="shared" si="8"/>
        <v>2</v>
      </c>
      <c r="M181" s="140"/>
      <c r="N181" s="139">
        <v>8</v>
      </c>
      <c r="O181" s="139">
        <v>7</v>
      </c>
      <c r="P181" s="211"/>
    </row>
    <row r="182" spans="2:16" s="139" customFormat="1" ht="16.5">
      <c r="B182" s="139" t="s">
        <v>1765</v>
      </c>
      <c r="G182" s="139">
        <v>4</v>
      </c>
      <c r="H182" s="140">
        <v>4</v>
      </c>
      <c r="I182" s="139">
        <f t="shared" si="7"/>
        <v>8</v>
      </c>
      <c r="J182" s="139">
        <f t="shared" si="7"/>
        <v>4</v>
      </c>
      <c r="K182" s="139">
        <f>+'[1]List'!C130+'[1]List'!D130</f>
        <v>10</v>
      </c>
      <c r="L182" s="139">
        <f t="shared" si="8"/>
        <v>-2</v>
      </c>
      <c r="M182" s="140"/>
      <c r="N182" s="139">
        <v>2</v>
      </c>
      <c r="O182" s="139">
        <v>1</v>
      </c>
      <c r="P182" s="211"/>
    </row>
    <row r="183" spans="2:16" s="139" customFormat="1" ht="16.5">
      <c r="B183" s="139" t="s">
        <v>1770</v>
      </c>
      <c r="G183" s="139">
        <v>14</v>
      </c>
      <c r="H183" s="140"/>
      <c r="I183" s="139">
        <f t="shared" si="7"/>
        <v>14</v>
      </c>
      <c r="J183" s="139">
        <f t="shared" si="7"/>
        <v>0</v>
      </c>
      <c r="K183" s="139">
        <f>+'[1]List'!C131+'[1]List'!D131</f>
        <v>14</v>
      </c>
      <c r="L183" s="139">
        <f t="shared" si="8"/>
        <v>0</v>
      </c>
      <c r="M183" s="140"/>
      <c r="N183" s="139">
        <v>4</v>
      </c>
      <c r="O183" s="139">
        <v>4</v>
      </c>
      <c r="P183" s="211"/>
    </row>
    <row r="184" spans="2:16" s="139" customFormat="1" ht="16.5">
      <c r="B184" s="139" t="s">
        <v>1764</v>
      </c>
      <c r="G184" s="139">
        <v>6</v>
      </c>
      <c r="H184" s="140">
        <v>10</v>
      </c>
      <c r="I184" s="139">
        <f t="shared" si="7"/>
        <v>16</v>
      </c>
      <c r="J184" s="139">
        <f t="shared" si="7"/>
        <v>10</v>
      </c>
      <c r="K184" s="139">
        <f>+'[1]List'!C132+'[1]List'!D132</f>
        <v>14</v>
      </c>
      <c r="L184" s="139">
        <f t="shared" si="8"/>
        <v>2</v>
      </c>
      <c r="M184" s="140"/>
      <c r="N184" s="139">
        <v>7</v>
      </c>
      <c r="O184" s="139">
        <v>1</v>
      </c>
      <c r="P184" s="211"/>
    </row>
    <row r="185" spans="2:16" s="139" customFormat="1" ht="16.5">
      <c r="B185" s="139" t="s">
        <v>1771</v>
      </c>
      <c r="G185" s="139">
        <v>5</v>
      </c>
      <c r="H185" s="140">
        <v>6</v>
      </c>
      <c r="I185" s="139">
        <f t="shared" si="7"/>
        <v>11</v>
      </c>
      <c r="J185" s="139">
        <f t="shared" si="7"/>
        <v>6</v>
      </c>
      <c r="K185" s="139">
        <f>+'[1]List'!C133+'[1]List'!D133</f>
        <v>10</v>
      </c>
      <c r="L185" s="139">
        <f t="shared" si="8"/>
        <v>1</v>
      </c>
      <c r="M185" s="140"/>
      <c r="N185" s="139">
        <v>4</v>
      </c>
      <c r="O185" s="139">
        <v>2</v>
      </c>
      <c r="P185" s="211"/>
    </row>
    <row r="186" spans="8:16" s="139" customFormat="1" ht="15">
      <c r="H186" s="140"/>
      <c r="M186" s="140"/>
      <c r="P186" s="211"/>
    </row>
    <row r="187" spans="8:16" s="139" customFormat="1" ht="15">
      <c r="H187" s="140"/>
      <c r="M187" s="140"/>
      <c r="N187" s="139">
        <f>SUM(N174:N186)</f>
        <v>155</v>
      </c>
      <c r="O187" s="139">
        <f>SUM(O174:O186)</f>
        <v>118</v>
      </c>
      <c r="P187" s="21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D85"/>
  <sheetViews>
    <sheetView zoomScale="75" zoomScaleNormal="75" zoomScalePageLayoutView="0" workbookViewId="0" topLeftCell="A1">
      <selection activeCell="A1" sqref="A1:IV16384"/>
    </sheetView>
  </sheetViews>
  <sheetFormatPr defaultColWidth="9.00390625" defaultRowHeight="16.5"/>
  <cols>
    <col min="1" max="1" width="2.875" style="278" customWidth="1"/>
    <col min="2" max="2" width="3.25390625" style="279" customWidth="1"/>
    <col min="3" max="3" width="17.125" style="279" customWidth="1"/>
    <col min="4" max="5" width="2.875" style="279" customWidth="1"/>
    <col min="6" max="6" width="4.50390625" style="280" customWidth="1"/>
    <col min="7" max="7" width="17.125" style="279" customWidth="1"/>
    <col min="8" max="9" width="3.00390625" style="279" customWidth="1"/>
    <col min="10" max="10" width="4.50390625" style="280" customWidth="1"/>
    <col min="11" max="11" width="17.125" style="279" customWidth="1"/>
    <col min="12" max="13" width="3.125" style="279" customWidth="1"/>
    <col min="14" max="14" width="4.50390625" style="280" customWidth="1"/>
    <col min="15" max="15" width="17.125" style="279" customWidth="1"/>
    <col min="16" max="17" width="2.875" style="279" customWidth="1"/>
    <col min="18" max="18" width="4.50390625" style="280" customWidth="1"/>
    <col min="19" max="19" width="17.125" style="279" customWidth="1"/>
    <col min="20" max="21" width="3.125" style="279" customWidth="1"/>
    <col min="22" max="22" width="4.50390625" style="280" customWidth="1"/>
    <col min="23" max="23" width="17.125" style="279" customWidth="1"/>
    <col min="24" max="25" width="3.25390625" style="279" customWidth="1"/>
    <col min="26" max="26" width="10.00390625" style="278" bestFit="1" customWidth="1"/>
    <col min="27" max="16384" width="8.75390625" style="278" customWidth="1"/>
  </cols>
  <sheetData>
    <row r="1" spans="11:17" ht="10.5" customHeight="1" thickBot="1">
      <c r="K1" s="332"/>
      <c r="L1" s="332"/>
      <c r="M1" s="332"/>
      <c r="O1" s="332"/>
      <c r="P1" s="332"/>
      <c r="Q1" s="332"/>
    </row>
    <row r="2" spans="3:29" ht="18" customHeight="1" thickBot="1">
      <c r="C2" s="279" t="s">
        <v>1145</v>
      </c>
      <c r="K2" s="331" t="s">
        <v>1146</v>
      </c>
      <c r="L2" s="330"/>
      <c r="M2" s="330"/>
      <c r="N2" s="329"/>
      <c r="O2" s="328" t="s">
        <v>1147</v>
      </c>
      <c r="P2" s="323"/>
      <c r="Q2" s="323"/>
      <c r="S2" s="327" t="s">
        <v>1148</v>
      </c>
      <c r="T2" s="327"/>
      <c r="U2" s="327"/>
      <c r="AC2" s="278" t="s">
        <v>1039</v>
      </c>
    </row>
    <row r="3" spans="3:29" ht="18" customHeight="1">
      <c r="C3" s="326" t="s">
        <v>1149</v>
      </c>
      <c r="D3" s="326"/>
      <c r="E3" s="326"/>
      <c r="F3" s="324"/>
      <c r="J3" s="324"/>
      <c r="K3" s="323"/>
      <c r="L3" s="323"/>
      <c r="M3" s="323"/>
      <c r="N3" s="324"/>
      <c r="O3" s="323"/>
      <c r="P3" s="323"/>
      <c r="Q3" s="323"/>
      <c r="R3" s="324"/>
      <c r="S3" s="325" t="s">
        <v>1150</v>
      </c>
      <c r="T3" s="325"/>
      <c r="U3" s="325"/>
      <c r="V3" s="324"/>
      <c r="X3" s="323"/>
      <c r="Y3" s="323"/>
      <c r="AC3" s="278" t="s">
        <v>1040</v>
      </c>
    </row>
    <row r="4" ht="14.25" customHeight="1" thickBot="1"/>
    <row r="5" spans="3:30" ht="17.25" thickBot="1">
      <c r="C5" s="283" t="s">
        <v>1151</v>
      </c>
      <c r="D5" s="306"/>
      <c r="E5" s="306"/>
      <c r="F5" s="306"/>
      <c r="J5" s="306"/>
      <c r="K5" s="283" t="s">
        <v>1152</v>
      </c>
      <c r="L5" s="306"/>
      <c r="M5" s="306"/>
      <c r="N5" s="306"/>
      <c r="O5" s="294"/>
      <c r="P5" s="294"/>
      <c r="Q5" s="294"/>
      <c r="R5" s="306"/>
      <c r="S5" s="294"/>
      <c r="T5" s="294"/>
      <c r="U5" s="294"/>
      <c r="V5" s="306"/>
      <c r="W5" s="283" t="s">
        <v>1153</v>
      </c>
      <c r="X5" s="306"/>
      <c r="Y5" s="306"/>
      <c r="AC5" s="288"/>
      <c r="AD5" s="288"/>
    </row>
    <row r="6" spans="3:30" ht="17.25" thickBot="1">
      <c r="C6" s="283" t="s">
        <v>1154</v>
      </c>
      <c r="D6" s="304" t="s">
        <v>1138</v>
      </c>
      <c r="E6" s="304" t="s">
        <v>1137</v>
      </c>
      <c r="F6" s="306"/>
      <c r="J6" s="306"/>
      <c r="K6" s="283" t="s">
        <v>1155</v>
      </c>
      <c r="L6" s="304" t="s">
        <v>1138</v>
      </c>
      <c r="M6" s="304" t="s">
        <v>1137</v>
      </c>
      <c r="N6" s="306"/>
      <c r="O6" s="294"/>
      <c r="P6" s="294"/>
      <c r="Q6" s="294"/>
      <c r="R6" s="306"/>
      <c r="S6" s="294"/>
      <c r="T6" s="294"/>
      <c r="U6" s="294"/>
      <c r="V6" s="306"/>
      <c r="W6" s="283" t="s">
        <v>698</v>
      </c>
      <c r="X6" s="304" t="s">
        <v>1138</v>
      </c>
      <c r="Y6" s="304" t="s">
        <v>1137</v>
      </c>
      <c r="AC6" s="288"/>
      <c r="AD6" s="288"/>
    </row>
    <row r="7" spans="2:30" ht="17.25" thickBot="1">
      <c r="B7" s="290">
        <v>1</v>
      </c>
      <c r="C7" s="302" t="s">
        <v>170</v>
      </c>
      <c r="D7" s="298" t="s">
        <v>1142</v>
      </c>
      <c r="E7" s="301" t="s">
        <v>1133</v>
      </c>
      <c r="F7" s="304"/>
      <c r="J7" s="304"/>
      <c r="K7" s="302" t="s">
        <v>1156</v>
      </c>
      <c r="L7" s="298" t="s">
        <v>1142</v>
      </c>
      <c r="M7" s="301" t="s">
        <v>1133</v>
      </c>
      <c r="N7" s="304"/>
      <c r="O7" s="308"/>
      <c r="P7" s="308"/>
      <c r="Q7" s="308"/>
      <c r="R7" s="304"/>
      <c r="S7" s="308"/>
      <c r="T7" s="308"/>
      <c r="U7" s="308"/>
      <c r="V7" s="304"/>
      <c r="W7" s="300" t="s">
        <v>32</v>
      </c>
      <c r="X7" s="298" t="s">
        <v>1142</v>
      </c>
      <c r="Y7" s="297" t="s">
        <v>1143</v>
      </c>
      <c r="AC7" s="288"/>
      <c r="AD7" s="288"/>
    </row>
    <row r="8" spans="2:30" ht="17.25" thickBot="1">
      <c r="B8" s="289">
        <v>2</v>
      </c>
      <c r="C8" s="302" t="s">
        <v>1157</v>
      </c>
      <c r="D8" s="298" t="s">
        <v>1142</v>
      </c>
      <c r="E8" s="301" t="s">
        <v>1133</v>
      </c>
      <c r="F8" s="304"/>
      <c r="J8" s="304"/>
      <c r="K8" s="302" t="s">
        <v>1158</v>
      </c>
      <c r="L8" s="298" t="s">
        <v>1133</v>
      </c>
      <c r="M8" s="301" t="s">
        <v>1136</v>
      </c>
      <c r="N8" s="304"/>
      <c r="O8" s="308"/>
      <c r="P8" s="308"/>
      <c r="Q8" s="308"/>
      <c r="R8" s="304"/>
      <c r="S8" s="308"/>
      <c r="T8" s="308"/>
      <c r="U8" s="308"/>
      <c r="V8" s="304"/>
      <c r="W8" s="300" t="s">
        <v>155</v>
      </c>
      <c r="X8" s="298" t="s">
        <v>1142</v>
      </c>
      <c r="Y8" s="297" t="s">
        <v>1143</v>
      </c>
      <c r="AC8" s="288"/>
      <c r="AD8" s="288"/>
    </row>
    <row r="9" spans="2:30" ht="17.25" thickBot="1">
      <c r="B9" s="289">
        <v>3</v>
      </c>
      <c r="C9" s="302" t="s">
        <v>121</v>
      </c>
      <c r="D9" s="298" t="s">
        <v>1142</v>
      </c>
      <c r="E9" s="301" t="s">
        <v>1133</v>
      </c>
      <c r="F9" s="304"/>
      <c r="J9" s="304"/>
      <c r="K9" s="302" t="s">
        <v>1159</v>
      </c>
      <c r="L9" s="298" t="s">
        <v>1133</v>
      </c>
      <c r="M9" s="322" t="s">
        <v>1135</v>
      </c>
      <c r="N9" s="304"/>
      <c r="O9" s="308"/>
      <c r="P9" s="308"/>
      <c r="Q9" s="308"/>
      <c r="R9" s="304"/>
      <c r="S9" s="308"/>
      <c r="T9" s="308"/>
      <c r="U9" s="308"/>
      <c r="V9" s="304"/>
      <c r="W9" s="300" t="s">
        <v>20</v>
      </c>
      <c r="X9" s="298" t="s">
        <v>1142</v>
      </c>
      <c r="Y9" s="297" t="s">
        <v>1143</v>
      </c>
      <c r="AC9" s="288"/>
      <c r="AD9" s="288"/>
    </row>
    <row r="10" spans="2:30" ht="17.25" thickBot="1">
      <c r="B10" s="289">
        <v>4</v>
      </c>
      <c r="C10" s="302" t="s">
        <v>449</v>
      </c>
      <c r="D10" s="298" t="s">
        <v>1142</v>
      </c>
      <c r="E10" s="301" t="s">
        <v>1133</v>
      </c>
      <c r="F10" s="304"/>
      <c r="J10" s="304"/>
      <c r="K10" s="302" t="s">
        <v>496</v>
      </c>
      <c r="L10" s="298" t="s">
        <v>1133</v>
      </c>
      <c r="M10" s="322" t="s">
        <v>1135</v>
      </c>
      <c r="N10" s="304"/>
      <c r="O10" s="308"/>
      <c r="P10" s="308"/>
      <c r="Q10" s="308"/>
      <c r="R10" s="304"/>
      <c r="S10" s="308"/>
      <c r="T10" s="308"/>
      <c r="U10" s="308"/>
      <c r="V10" s="304"/>
      <c r="W10" s="300" t="s">
        <v>535</v>
      </c>
      <c r="X10" s="298" t="s">
        <v>1142</v>
      </c>
      <c r="Y10" s="297" t="s">
        <v>1143</v>
      </c>
      <c r="AC10" s="288"/>
      <c r="AD10" s="288"/>
    </row>
    <row r="11" spans="2:30" ht="17.25" thickBot="1">
      <c r="B11" s="289">
        <v>5</v>
      </c>
      <c r="C11" s="302" t="s">
        <v>26</v>
      </c>
      <c r="D11" s="298" t="s">
        <v>1142</v>
      </c>
      <c r="E11" s="301" t="s">
        <v>1133</v>
      </c>
      <c r="F11" s="304"/>
      <c r="J11" s="304"/>
      <c r="K11" s="300" t="s">
        <v>25</v>
      </c>
      <c r="L11" s="298" t="s">
        <v>1135</v>
      </c>
      <c r="M11" s="297" t="s">
        <v>1136</v>
      </c>
      <c r="N11" s="304"/>
      <c r="O11" s="308"/>
      <c r="P11" s="308"/>
      <c r="Q11" s="308"/>
      <c r="R11" s="304"/>
      <c r="S11" s="308"/>
      <c r="T11" s="308"/>
      <c r="U11" s="308"/>
      <c r="V11" s="304"/>
      <c r="W11" s="300" t="s">
        <v>1160</v>
      </c>
      <c r="X11" s="298" t="s">
        <v>1142</v>
      </c>
      <c r="Y11" s="297" t="s">
        <v>1143</v>
      </c>
      <c r="AC11" s="288"/>
      <c r="AD11" s="288"/>
    </row>
    <row r="12" spans="2:30" ht="17.25" thickBot="1">
      <c r="B12" s="289">
        <v>6</v>
      </c>
      <c r="C12" s="302" t="s">
        <v>1161</v>
      </c>
      <c r="D12" s="298" t="s">
        <v>1142</v>
      </c>
      <c r="E12" s="301" t="s">
        <v>1133</v>
      </c>
      <c r="F12" s="304"/>
      <c r="J12" s="304"/>
      <c r="K12" s="300" t="s">
        <v>1162</v>
      </c>
      <c r="L12" s="298" t="s">
        <v>1142</v>
      </c>
      <c r="M12" s="297" t="s">
        <v>1142</v>
      </c>
      <c r="N12" s="304"/>
      <c r="O12" s="308"/>
      <c r="P12" s="308"/>
      <c r="Q12" s="308"/>
      <c r="R12" s="304"/>
      <c r="S12" s="308"/>
      <c r="T12" s="308"/>
      <c r="U12" s="308"/>
      <c r="V12" s="304"/>
      <c r="W12" s="300" t="s">
        <v>38</v>
      </c>
      <c r="X12" s="298" t="s">
        <v>1142</v>
      </c>
      <c r="Y12" s="297" t="s">
        <v>1134</v>
      </c>
      <c r="AC12" s="288"/>
      <c r="AD12" s="288"/>
    </row>
    <row r="13" spans="2:30" ht="17.25" thickBot="1">
      <c r="B13" s="289">
        <v>7</v>
      </c>
      <c r="C13" s="302" t="s">
        <v>459</v>
      </c>
      <c r="D13" s="298" t="s">
        <v>1142</v>
      </c>
      <c r="E13" s="301" t="s">
        <v>1133</v>
      </c>
      <c r="F13" s="304"/>
      <c r="J13" s="304"/>
      <c r="K13" s="300" t="s">
        <v>291</v>
      </c>
      <c r="L13" s="298" t="s">
        <v>1142</v>
      </c>
      <c r="M13" s="297" t="s">
        <v>1144</v>
      </c>
      <c r="N13" s="304"/>
      <c r="O13" s="308"/>
      <c r="P13" s="308"/>
      <c r="Q13" s="308"/>
      <c r="R13" s="304"/>
      <c r="S13" s="308"/>
      <c r="T13" s="308"/>
      <c r="U13" s="308"/>
      <c r="V13" s="304"/>
      <c r="W13" s="300" t="s">
        <v>509</v>
      </c>
      <c r="X13" s="298" t="s">
        <v>1142</v>
      </c>
      <c r="Y13" s="297" t="s">
        <v>1134</v>
      </c>
      <c r="AC13" s="288"/>
      <c r="AD13" s="288"/>
    </row>
    <row r="14" spans="2:25" ht="17.25" thickBot="1">
      <c r="B14" s="289">
        <v>8</v>
      </c>
      <c r="C14" s="302" t="s">
        <v>48</v>
      </c>
      <c r="D14" s="298" t="s">
        <v>1142</v>
      </c>
      <c r="E14" s="301" t="s">
        <v>1133</v>
      </c>
      <c r="F14" s="304"/>
      <c r="J14" s="304"/>
      <c r="K14" s="300" t="s">
        <v>1163</v>
      </c>
      <c r="L14" s="298" t="s">
        <v>1142</v>
      </c>
      <c r="M14" s="297" t="s">
        <v>1144</v>
      </c>
      <c r="N14" s="304"/>
      <c r="O14" s="308"/>
      <c r="P14" s="308"/>
      <c r="Q14" s="308"/>
      <c r="R14" s="304"/>
      <c r="S14" s="308"/>
      <c r="T14" s="308"/>
      <c r="U14" s="308"/>
      <c r="V14" s="304"/>
      <c r="W14" s="300" t="s">
        <v>377</v>
      </c>
      <c r="X14" s="298" t="s">
        <v>1142</v>
      </c>
      <c r="Y14" s="297" t="s">
        <v>1142</v>
      </c>
    </row>
    <row r="15" spans="2:25" ht="17.25" thickBot="1">
      <c r="B15" s="289">
        <v>9</v>
      </c>
      <c r="C15" s="302" t="s">
        <v>190</v>
      </c>
      <c r="D15" s="298" t="s">
        <v>1142</v>
      </c>
      <c r="E15" s="301" t="s">
        <v>1133</v>
      </c>
      <c r="F15" s="304"/>
      <c r="H15" s="419"/>
      <c r="I15" s="420"/>
      <c r="J15" s="304"/>
      <c r="K15" s="300" t="s">
        <v>1164</v>
      </c>
      <c r="L15" s="298" t="s">
        <v>1141</v>
      </c>
      <c r="M15" s="297" t="s">
        <v>1165</v>
      </c>
      <c r="N15" s="304"/>
      <c r="O15" s="308"/>
      <c r="P15" s="308"/>
      <c r="Q15" s="308"/>
      <c r="R15" s="304"/>
      <c r="S15" s="308"/>
      <c r="T15" s="419"/>
      <c r="U15" s="420"/>
      <c r="V15" s="304"/>
      <c r="W15" s="300" t="s">
        <v>244</v>
      </c>
      <c r="X15" s="298" t="s">
        <v>1141</v>
      </c>
      <c r="Y15" s="297" t="s">
        <v>1141</v>
      </c>
    </row>
    <row r="16" spans="2:30" ht="17.25" thickBot="1">
      <c r="B16" s="289">
        <v>10</v>
      </c>
      <c r="C16" s="299" t="s">
        <v>220</v>
      </c>
      <c r="D16" s="298" t="s">
        <v>1141</v>
      </c>
      <c r="E16" s="297" t="s">
        <v>1140</v>
      </c>
      <c r="F16" s="317"/>
      <c r="H16" s="421"/>
      <c r="I16" s="422"/>
      <c r="J16" s="317"/>
      <c r="K16" s="300" t="s">
        <v>1166</v>
      </c>
      <c r="L16" s="298" t="s">
        <v>1141</v>
      </c>
      <c r="M16" s="297" t="s">
        <v>1165</v>
      </c>
      <c r="N16" s="317"/>
      <c r="O16" s="308"/>
      <c r="P16" s="308"/>
      <c r="Q16" s="308"/>
      <c r="R16" s="317"/>
      <c r="S16" s="308"/>
      <c r="T16" s="421"/>
      <c r="U16" s="422"/>
      <c r="V16" s="317"/>
      <c r="W16" s="300" t="s">
        <v>1167</v>
      </c>
      <c r="X16" s="298" t="s">
        <v>1141</v>
      </c>
      <c r="Y16" s="297" t="s">
        <v>1141</v>
      </c>
      <c r="AB16" s="278">
        <v>1</v>
      </c>
      <c r="AC16" s="288"/>
      <c r="AD16" s="288"/>
    </row>
    <row r="17" spans="2:30" ht="16.5">
      <c r="B17" s="321"/>
      <c r="C17" s="317"/>
      <c r="D17" s="317"/>
      <c r="E17" s="317"/>
      <c r="F17" s="317"/>
      <c r="J17" s="317"/>
      <c r="K17" s="317"/>
      <c r="L17" s="317"/>
      <c r="M17" s="317"/>
      <c r="N17" s="317"/>
      <c r="O17" s="308"/>
      <c r="P17" s="308"/>
      <c r="Q17" s="308"/>
      <c r="R17" s="317"/>
      <c r="S17" s="308"/>
      <c r="T17" s="308"/>
      <c r="U17" s="308"/>
      <c r="V17" s="317"/>
      <c r="W17" s="317"/>
      <c r="X17" s="317"/>
      <c r="Y17" s="317"/>
      <c r="AC17" s="288"/>
      <c r="AD17" s="288"/>
    </row>
    <row r="18" spans="2:30" ht="17.25" thickBot="1">
      <c r="B18" s="291"/>
      <c r="C18" s="291"/>
      <c r="D18" s="291"/>
      <c r="E18" s="291"/>
      <c r="F18" s="294"/>
      <c r="G18" s="291"/>
      <c r="H18" s="291"/>
      <c r="I18" s="291"/>
      <c r="J18" s="294"/>
      <c r="K18" s="307"/>
      <c r="L18" s="307"/>
      <c r="M18" s="307"/>
      <c r="N18" s="294"/>
      <c r="O18" s="307"/>
      <c r="P18" s="307"/>
      <c r="Q18" s="307"/>
      <c r="R18" s="294"/>
      <c r="V18" s="294"/>
      <c r="X18" s="307"/>
      <c r="Y18" s="307"/>
      <c r="AC18" s="304"/>
      <c r="AD18" s="288"/>
    </row>
    <row r="19" spans="2:30" ht="17.25" thickBot="1">
      <c r="B19" s="291"/>
      <c r="C19" s="282" t="s">
        <v>1168</v>
      </c>
      <c r="D19" s="306"/>
      <c r="E19" s="306"/>
      <c r="F19" s="306"/>
      <c r="G19" s="282" t="s">
        <v>1169</v>
      </c>
      <c r="H19" s="306"/>
      <c r="I19" s="306"/>
      <c r="J19" s="306"/>
      <c r="K19" s="282" t="s">
        <v>1170</v>
      </c>
      <c r="L19" s="306"/>
      <c r="M19" s="306"/>
      <c r="N19" s="306"/>
      <c r="O19" s="282" t="s">
        <v>1171</v>
      </c>
      <c r="P19" s="306"/>
      <c r="Q19" s="306"/>
      <c r="R19" s="306"/>
      <c r="S19" s="282" t="s">
        <v>1172</v>
      </c>
      <c r="T19" s="306"/>
      <c r="U19" s="306"/>
      <c r="V19" s="306"/>
      <c r="W19" s="283" t="s">
        <v>1173</v>
      </c>
      <c r="X19" s="306"/>
      <c r="Y19" s="306"/>
      <c r="AC19" s="304"/>
      <c r="AD19" s="288"/>
    </row>
    <row r="20" spans="2:30" ht="17.25" thickBot="1">
      <c r="B20" s="291"/>
      <c r="C20" s="282" t="s">
        <v>1174</v>
      </c>
      <c r="D20" s="304" t="s">
        <v>1138</v>
      </c>
      <c r="E20" s="304" t="s">
        <v>1137</v>
      </c>
      <c r="F20" s="306"/>
      <c r="G20" s="314" t="s">
        <v>1175</v>
      </c>
      <c r="H20" s="304" t="s">
        <v>1138</v>
      </c>
      <c r="I20" s="304" t="s">
        <v>1137</v>
      </c>
      <c r="J20" s="306"/>
      <c r="K20" s="305" t="s">
        <v>1176</v>
      </c>
      <c r="L20" s="304" t="s">
        <v>1138</v>
      </c>
      <c r="M20" s="304" t="s">
        <v>1137</v>
      </c>
      <c r="N20" s="306"/>
      <c r="O20" s="283" t="s">
        <v>1177</v>
      </c>
      <c r="P20" s="304" t="s">
        <v>1138</v>
      </c>
      <c r="Q20" s="304" t="s">
        <v>1137</v>
      </c>
      <c r="R20" s="306"/>
      <c r="S20" s="283" t="s">
        <v>1139</v>
      </c>
      <c r="T20" s="304" t="s">
        <v>1138</v>
      </c>
      <c r="U20" s="304" t="s">
        <v>1137</v>
      </c>
      <c r="V20" s="306"/>
      <c r="W20" s="320" t="s">
        <v>1178</v>
      </c>
      <c r="X20" s="304" t="s">
        <v>1138</v>
      </c>
      <c r="Y20" s="304" t="s">
        <v>1137</v>
      </c>
      <c r="AC20" s="304"/>
      <c r="AD20" s="288"/>
    </row>
    <row r="21" spans="2:30" ht="17.25" thickBot="1">
      <c r="B21" s="290">
        <v>1</v>
      </c>
      <c r="C21" s="319" t="s">
        <v>67</v>
      </c>
      <c r="D21" s="298" t="s">
        <v>1179</v>
      </c>
      <c r="E21" s="301" t="s">
        <v>1133</v>
      </c>
      <c r="F21" s="286"/>
      <c r="G21" s="302" t="s">
        <v>6</v>
      </c>
      <c r="H21" s="298" t="s">
        <v>1133</v>
      </c>
      <c r="I21" s="301" t="s">
        <v>1136</v>
      </c>
      <c r="J21" s="286"/>
      <c r="K21" s="302" t="s">
        <v>124</v>
      </c>
      <c r="L21" s="298" t="s">
        <v>1133</v>
      </c>
      <c r="M21" s="301" t="s">
        <v>1136</v>
      </c>
      <c r="N21" s="286"/>
      <c r="O21" s="302" t="s">
        <v>528</v>
      </c>
      <c r="P21" s="298" t="s">
        <v>1136</v>
      </c>
      <c r="Q21" s="301" t="s">
        <v>1133</v>
      </c>
      <c r="R21" s="286"/>
      <c r="S21" s="313" t="s">
        <v>530</v>
      </c>
      <c r="T21" s="298" t="s">
        <v>1133</v>
      </c>
      <c r="U21" s="301" t="s">
        <v>1135</v>
      </c>
      <c r="V21" s="286"/>
      <c r="W21" s="311" t="s">
        <v>253</v>
      </c>
      <c r="X21" s="298" t="s">
        <v>1133</v>
      </c>
      <c r="Y21" s="301" t="s">
        <v>1144</v>
      </c>
      <c r="AC21" s="304"/>
      <c r="AD21" s="288"/>
    </row>
    <row r="22" spans="2:30" ht="17.25" thickBot="1">
      <c r="B22" s="289">
        <v>2</v>
      </c>
      <c r="C22" s="319" t="s">
        <v>324</v>
      </c>
      <c r="D22" s="298" t="s">
        <v>1179</v>
      </c>
      <c r="E22" s="301" t="s">
        <v>1133</v>
      </c>
      <c r="F22" s="286"/>
      <c r="G22" s="311" t="s">
        <v>144</v>
      </c>
      <c r="H22" s="298" t="s">
        <v>1133</v>
      </c>
      <c r="I22" s="301" t="s">
        <v>1136</v>
      </c>
      <c r="J22" s="286"/>
      <c r="K22" s="302" t="s">
        <v>349</v>
      </c>
      <c r="L22" s="298" t="s">
        <v>1133</v>
      </c>
      <c r="M22" s="301" t="s">
        <v>1136</v>
      </c>
      <c r="N22" s="286"/>
      <c r="O22" s="302" t="s">
        <v>122</v>
      </c>
      <c r="P22" s="298" t="s">
        <v>1136</v>
      </c>
      <c r="Q22" s="301" t="s">
        <v>1133</v>
      </c>
      <c r="R22" s="286"/>
      <c r="S22" s="313" t="s">
        <v>97</v>
      </c>
      <c r="T22" s="298" t="s">
        <v>1133</v>
      </c>
      <c r="U22" s="301" t="s">
        <v>1135</v>
      </c>
      <c r="V22" s="286"/>
      <c r="W22" s="311" t="s">
        <v>302</v>
      </c>
      <c r="X22" s="298" t="s">
        <v>1133</v>
      </c>
      <c r="Y22" s="301" t="s">
        <v>1144</v>
      </c>
      <c r="AC22" s="304"/>
      <c r="AD22" s="288"/>
    </row>
    <row r="23" spans="2:30" ht="17.25" thickBot="1">
      <c r="B23" s="289">
        <v>3</v>
      </c>
      <c r="C23" s="319" t="s">
        <v>36</v>
      </c>
      <c r="D23" s="298" t="s">
        <v>1179</v>
      </c>
      <c r="E23" s="301" t="s">
        <v>1133</v>
      </c>
      <c r="F23" s="286"/>
      <c r="G23" s="311" t="s">
        <v>1180</v>
      </c>
      <c r="H23" s="298" t="s">
        <v>1133</v>
      </c>
      <c r="I23" s="322" t="s">
        <v>1136</v>
      </c>
      <c r="J23" s="286"/>
      <c r="K23" s="302" t="s">
        <v>505</v>
      </c>
      <c r="L23" s="298" t="s">
        <v>1133</v>
      </c>
      <c r="M23" s="301" t="s">
        <v>1136</v>
      </c>
      <c r="N23" s="286"/>
      <c r="O23" s="311" t="s">
        <v>1181</v>
      </c>
      <c r="P23" s="298" t="s">
        <v>1136</v>
      </c>
      <c r="Q23" s="301" t="s">
        <v>1133</v>
      </c>
      <c r="R23" s="286"/>
      <c r="S23" s="313" t="s">
        <v>64</v>
      </c>
      <c r="T23" s="298" t="s">
        <v>1133</v>
      </c>
      <c r="U23" s="301" t="s">
        <v>1135</v>
      </c>
      <c r="V23" s="286"/>
      <c r="W23" s="311" t="s">
        <v>243</v>
      </c>
      <c r="X23" s="298" t="s">
        <v>1133</v>
      </c>
      <c r="Y23" s="301" t="s">
        <v>1144</v>
      </c>
      <c r="AC23" s="317"/>
      <c r="AD23" s="288"/>
    </row>
    <row r="24" spans="2:30" ht="17.25" thickBot="1">
      <c r="B24" s="289">
        <v>4</v>
      </c>
      <c r="C24" s="319" t="s">
        <v>527</v>
      </c>
      <c r="D24" s="298" t="s">
        <v>1179</v>
      </c>
      <c r="E24" s="301" t="s">
        <v>1133</v>
      </c>
      <c r="F24" s="286"/>
      <c r="G24" s="300" t="s">
        <v>531</v>
      </c>
      <c r="H24" s="298" t="s">
        <v>1142</v>
      </c>
      <c r="I24" s="297" t="s">
        <v>1136</v>
      </c>
      <c r="J24" s="286"/>
      <c r="K24" s="302" t="s">
        <v>506</v>
      </c>
      <c r="L24" s="298" t="s">
        <v>1133</v>
      </c>
      <c r="M24" s="301" t="s">
        <v>1136</v>
      </c>
      <c r="N24" s="286"/>
      <c r="O24" s="302" t="s">
        <v>282</v>
      </c>
      <c r="P24" s="298" t="s">
        <v>1136</v>
      </c>
      <c r="Q24" s="301" t="s">
        <v>1133</v>
      </c>
      <c r="R24" s="286"/>
      <c r="S24" s="313" t="s">
        <v>117</v>
      </c>
      <c r="T24" s="298" t="s">
        <v>1133</v>
      </c>
      <c r="U24" s="301" t="s">
        <v>1135</v>
      </c>
      <c r="V24" s="286"/>
      <c r="W24" s="311" t="s">
        <v>183</v>
      </c>
      <c r="X24" s="298" t="s">
        <v>1133</v>
      </c>
      <c r="Y24" s="301" t="s">
        <v>1144</v>
      </c>
      <c r="AC24" s="317"/>
      <c r="AD24" s="288"/>
    </row>
    <row r="25" spans="2:30" ht="17.25" thickBot="1">
      <c r="B25" s="289">
        <v>5</v>
      </c>
      <c r="C25" s="319" t="s">
        <v>502</v>
      </c>
      <c r="D25" s="298" t="s">
        <v>1179</v>
      </c>
      <c r="E25" s="301" t="s">
        <v>1133</v>
      </c>
      <c r="F25" s="286"/>
      <c r="G25" s="300" t="s">
        <v>80</v>
      </c>
      <c r="H25" s="298" t="s">
        <v>1142</v>
      </c>
      <c r="I25" s="297" t="s">
        <v>1136</v>
      </c>
      <c r="J25" s="286"/>
      <c r="K25" s="302" t="s">
        <v>450</v>
      </c>
      <c r="L25" s="298" t="s">
        <v>1133</v>
      </c>
      <c r="M25" s="301" t="s">
        <v>1136</v>
      </c>
      <c r="N25" s="286"/>
      <c r="O25" s="302" t="s">
        <v>133</v>
      </c>
      <c r="P25" s="298" t="s">
        <v>1136</v>
      </c>
      <c r="Q25" s="301" t="s">
        <v>1133</v>
      </c>
      <c r="R25" s="286"/>
      <c r="S25" s="299" t="s">
        <v>246</v>
      </c>
      <c r="T25" s="298" t="s">
        <v>1135</v>
      </c>
      <c r="U25" s="297" t="s">
        <v>1135</v>
      </c>
      <c r="V25" s="286"/>
      <c r="W25" s="311" t="s">
        <v>396</v>
      </c>
      <c r="X25" s="298" t="s">
        <v>1133</v>
      </c>
      <c r="Y25" s="301" t="s">
        <v>1144</v>
      </c>
      <c r="AC25" s="286"/>
      <c r="AD25" s="288"/>
    </row>
    <row r="26" spans="2:30" ht="17.25" thickBot="1">
      <c r="B26" s="289">
        <v>6</v>
      </c>
      <c r="C26" s="319" t="s">
        <v>508</v>
      </c>
      <c r="D26" s="298" t="s">
        <v>1179</v>
      </c>
      <c r="E26" s="301" t="s">
        <v>1133</v>
      </c>
      <c r="F26" s="286"/>
      <c r="G26" s="300" t="s">
        <v>60</v>
      </c>
      <c r="H26" s="298" t="s">
        <v>1142</v>
      </c>
      <c r="I26" s="297" t="s">
        <v>1136</v>
      </c>
      <c r="J26" s="286"/>
      <c r="K26" s="302" t="s">
        <v>541</v>
      </c>
      <c r="L26" s="298" t="s">
        <v>1133</v>
      </c>
      <c r="M26" s="301" t="s">
        <v>1136</v>
      </c>
      <c r="N26" s="286"/>
      <c r="O26" s="302" t="s">
        <v>338</v>
      </c>
      <c r="P26" s="298" t="s">
        <v>1136</v>
      </c>
      <c r="Q26" s="301" t="s">
        <v>1133</v>
      </c>
      <c r="R26" s="286"/>
      <c r="S26" s="299" t="s">
        <v>256</v>
      </c>
      <c r="T26" s="298" t="s">
        <v>565</v>
      </c>
      <c r="U26" s="297" t="s">
        <v>565</v>
      </c>
      <c r="V26" s="286"/>
      <c r="W26" s="311" t="s">
        <v>372</v>
      </c>
      <c r="X26" s="298" t="s">
        <v>695</v>
      </c>
      <c r="Y26" s="301" t="s">
        <v>630</v>
      </c>
      <c r="AC26" s="317"/>
      <c r="AD26" s="288"/>
    </row>
    <row r="27" spans="2:30" ht="17.25" thickBot="1">
      <c r="B27" s="289">
        <v>7</v>
      </c>
      <c r="C27" s="300" t="s">
        <v>174</v>
      </c>
      <c r="D27" s="298" t="s">
        <v>625</v>
      </c>
      <c r="E27" s="297" t="s">
        <v>630</v>
      </c>
      <c r="F27" s="317"/>
      <c r="G27" s="300" t="s">
        <v>1041</v>
      </c>
      <c r="H27" s="298">
        <v>73</v>
      </c>
      <c r="I27" s="297">
        <v>76</v>
      </c>
      <c r="J27" s="317"/>
      <c r="K27" s="313" t="s">
        <v>379</v>
      </c>
      <c r="L27" s="298" t="s">
        <v>695</v>
      </c>
      <c r="M27" s="301" t="s">
        <v>628</v>
      </c>
      <c r="N27" s="317"/>
      <c r="O27" s="300" t="s">
        <v>42</v>
      </c>
      <c r="P27" s="298" t="s">
        <v>628</v>
      </c>
      <c r="Q27" s="297" t="s">
        <v>631</v>
      </c>
      <c r="R27" s="317"/>
      <c r="S27" s="300" t="s">
        <v>825</v>
      </c>
      <c r="T27" s="298" t="s">
        <v>626</v>
      </c>
      <c r="U27" s="297" t="s">
        <v>626</v>
      </c>
      <c r="V27" s="317"/>
      <c r="W27" s="302" t="s">
        <v>763</v>
      </c>
      <c r="X27" s="298" t="s">
        <v>695</v>
      </c>
      <c r="Y27" s="301" t="s">
        <v>695</v>
      </c>
      <c r="AC27" s="286"/>
      <c r="AD27" s="288"/>
    </row>
    <row r="28" spans="2:30" ht="17.25" thickBot="1">
      <c r="B28" s="289">
        <v>8</v>
      </c>
      <c r="C28" s="318" t="s">
        <v>194</v>
      </c>
      <c r="D28" s="298" t="s">
        <v>625</v>
      </c>
      <c r="E28" s="297" t="s">
        <v>630</v>
      </c>
      <c r="F28" s="317"/>
      <c r="G28" s="300" t="s">
        <v>178</v>
      </c>
      <c r="H28" s="298" t="s">
        <v>625</v>
      </c>
      <c r="I28" s="297" t="s">
        <v>628</v>
      </c>
      <c r="J28" s="317"/>
      <c r="K28" s="311" t="s">
        <v>93</v>
      </c>
      <c r="L28" s="298" t="s">
        <v>695</v>
      </c>
      <c r="M28" s="301" t="s">
        <v>628</v>
      </c>
      <c r="N28" s="317"/>
      <c r="O28" s="300" t="s">
        <v>151</v>
      </c>
      <c r="P28" s="298" t="s">
        <v>628</v>
      </c>
      <c r="Q28" s="297" t="s">
        <v>632</v>
      </c>
      <c r="R28" s="317"/>
      <c r="S28" s="300" t="s">
        <v>353</v>
      </c>
      <c r="T28" s="298" t="s">
        <v>626</v>
      </c>
      <c r="U28" s="297" t="s">
        <v>626</v>
      </c>
      <c r="V28" s="317"/>
      <c r="W28" s="311" t="s">
        <v>488</v>
      </c>
      <c r="X28" s="298" t="s">
        <v>695</v>
      </c>
      <c r="Y28" s="301" t="s">
        <v>632</v>
      </c>
      <c r="AC28" s="317"/>
      <c r="AD28" s="288"/>
    </row>
    <row r="29" spans="2:30" ht="17.25" thickBot="1">
      <c r="B29" s="289">
        <v>9</v>
      </c>
      <c r="C29" s="318" t="s">
        <v>74</v>
      </c>
      <c r="D29" s="298" t="s">
        <v>625</v>
      </c>
      <c r="E29" s="297" t="s">
        <v>627</v>
      </c>
      <c r="F29" s="286"/>
      <c r="G29" s="300" t="s">
        <v>169</v>
      </c>
      <c r="H29" s="298" t="s">
        <v>625</v>
      </c>
      <c r="I29" s="297" t="s">
        <v>628</v>
      </c>
      <c r="J29" s="286"/>
      <c r="K29" s="302" t="s">
        <v>29</v>
      </c>
      <c r="L29" s="298" t="s">
        <v>695</v>
      </c>
      <c r="M29" s="301" t="s">
        <v>628</v>
      </c>
      <c r="N29" s="286"/>
      <c r="O29" s="300" t="s">
        <v>193</v>
      </c>
      <c r="P29" s="298" t="s">
        <v>628</v>
      </c>
      <c r="Q29" s="297" t="s">
        <v>628</v>
      </c>
      <c r="R29" s="286"/>
      <c r="S29" s="300" t="s">
        <v>84</v>
      </c>
      <c r="T29" s="298" t="s">
        <v>626</v>
      </c>
      <c r="U29" s="297" t="s">
        <v>630</v>
      </c>
      <c r="V29" s="286"/>
      <c r="W29" s="311" t="s">
        <v>1132</v>
      </c>
      <c r="X29" s="298" t="s">
        <v>695</v>
      </c>
      <c r="Y29" s="301" t="s">
        <v>632</v>
      </c>
      <c r="AC29" s="317"/>
      <c r="AD29" s="288"/>
    </row>
    <row r="30" spans="2:30" ht="17.25" thickBot="1">
      <c r="B30" s="289">
        <v>10</v>
      </c>
      <c r="C30" s="300" t="s">
        <v>189</v>
      </c>
      <c r="D30" s="298" t="s">
        <v>625</v>
      </c>
      <c r="E30" s="297" t="s">
        <v>627</v>
      </c>
      <c r="F30" s="286"/>
      <c r="G30" s="300" t="s">
        <v>228</v>
      </c>
      <c r="H30" s="298" t="s">
        <v>625</v>
      </c>
      <c r="I30" s="297" t="s">
        <v>626</v>
      </c>
      <c r="J30" s="286"/>
      <c r="K30" s="302" t="s">
        <v>1042</v>
      </c>
      <c r="L30" s="298">
        <v>71</v>
      </c>
      <c r="M30" s="301">
        <v>74</v>
      </c>
      <c r="N30" s="286"/>
      <c r="O30" s="300" t="s">
        <v>87</v>
      </c>
      <c r="P30" s="298" t="s">
        <v>628</v>
      </c>
      <c r="Q30" s="297" t="s">
        <v>626</v>
      </c>
      <c r="R30" s="286"/>
      <c r="S30" s="300" t="s">
        <v>249</v>
      </c>
      <c r="T30" s="298" t="s">
        <v>626</v>
      </c>
      <c r="U30" s="297" t="s">
        <v>630</v>
      </c>
      <c r="V30" s="286"/>
      <c r="W30" s="311" t="s">
        <v>391</v>
      </c>
      <c r="X30" s="298" t="s">
        <v>695</v>
      </c>
      <c r="Y30" s="301" t="s">
        <v>632</v>
      </c>
      <c r="AB30" s="278">
        <v>7</v>
      </c>
      <c r="AC30" s="317"/>
      <c r="AD30" s="288"/>
    </row>
    <row r="31" spans="2:30" ht="17.25" thickBot="1">
      <c r="B31" s="310" t="s">
        <v>733</v>
      </c>
      <c r="C31" s="316" t="s">
        <v>785</v>
      </c>
      <c r="D31" s="298" t="s">
        <v>625</v>
      </c>
      <c r="E31" s="301" t="s">
        <v>695</v>
      </c>
      <c r="F31" s="315"/>
      <c r="G31" s="291"/>
      <c r="H31" s="291"/>
      <c r="I31" s="291"/>
      <c r="J31" s="315"/>
      <c r="K31" s="307"/>
      <c r="L31" s="307"/>
      <c r="M31" s="307"/>
      <c r="N31" s="315"/>
      <c r="R31" s="315"/>
      <c r="V31" s="315"/>
      <c r="W31" s="307"/>
      <c r="X31" s="307"/>
      <c r="Y31" s="307"/>
      <c r="AC31" s="304"/>
      <c r="AD31" s="288"/>
    </row>
    <row r="32" spans="2:30" ht="17.25" thickBot="1">
      <c r="B32" s="310"/>
      <c r="C32" s="315"/>
      <c r="D32" s="315"/>
      <c r="E32" s="315"/>
      <c r="F32" s="315"/>
      <c r="G32" s="291"/>
      <c r="H32" s="291"/>
      <c r="I32" s="291"/>
      <c r="J32" s="315"/>
      <c r="K32" s="307"/>
      <c r="L32" s="307"/>
      <c r="M32" s="307"/>
      <c r="N32" s="315"/>
      <c r="R32" s="315"/>
      <c r="V32" s="315"/>
      <c r="W32" s="307"/>
      <c r="X32" s="307"/>
      <c r="Y32" s="307"/>
      <c r="AC32" s="304"/>
      <c r="AD32" s="288"/>
    </row>
    <row r="33" spans="2:30" ht="17.25" thickBot="1">
      <c r="B33" s="291"/>
      <c r="G33" s="282" t="s">
        <v>734</v>
      </c>
      <c r="H33" s="306"/>
      <c r="I33" s="306"/>
      <c r="K33" s="282" t="s">
        <v>735</v>
      </c>
      <c r="L33" s="306"/>
      <c r="M33" s="306"/>
      <c r="O33" s="282" t="s">
        <v>736</v>
      </c>
      <c r="P33" s="287"/>
      <c r="Q33" s="287"/>
      <c r="W33" s="283" t="s">
        <v>737</v>
      </c>
      <c r="X33" s="287"/>
      <c r="Y33" s="287"/>
      <c r="AC33" s="317"/>
      <c r="AD33" s="288"/>
    </row>
    <row r="34" spans="2:25" ht="17.25" thickBot="1">
      <c r="B34" s="291"/>
      <c r="G34" s="282" t="s">
        <v>738</v>
      </c>
      <c r="H34" s="304" t="s">
        <v>730</v>
      </c>
      <c r="I34" s="304" t="s">
        <v>731</v>
      </c>
      <c r="K34" s="314" t="s">
        <v>738</v>
      </c>
      <c r="L34" s="304" t="s">
        <v>730</v>
      </c>
      <c r="M34" s="304" t="s">
        <v>731</v>
      </c>
      <c r="O34" s="314" t="s">
        <v>739</v>
      </c>
      <c r="P34" s="304" t="s">
        <v>730</v>
      </c>
      <c r="Q34" s="304" t="s">
        <v>731</v>
      </c>
      <c r="W34" s="282" t="s">
        <v>696</v>
      </c>
      <c r="X34" s="304" t="s">
        <v>730</v>
      </c>
      <c r="Y34" s="304" t="s">
        <v>731</v>
      </c>
    </row>
    <row r="35" spans="2:25" ht="17.25" thickBot="1">
      <c r="B35" s="290">
        <v>1</v>
      </c>
      <c r="C35" s="278"/>
      <c r="D35" s="278"/>
      <c r="E35" s="278"/>
      <c r="F35" s="288"/>
      <c r="G35" s="312" t="s">
        <v>539</v>
      </c>
      <c r="H35" s="298" t="s">
        <v>624</v>
      </c>
      <c r="I35" s="301" t="s">
        <v>695</v>
      </c>
      <c r="J35" s="288"/>
      <c r="K35" s="312" t="s">
        <v>355</v>
      </c>
      <c r="L35" s="298" t="s">
        <v>624</v>
      </c>
      <c r="M35" s="301" t="s">
        <v>695</v>
      </c>
      <c r="N35" s="288"/>
      <c r="O35" s="312" t="s">
        <v>192</v>
      </c>
      <c r="P35" s="298" t="s">
        <v>629</v>
      </c>
      <c r="Q35" s="301" t="s">
        <v>695</v>
      </c>
      <c r="R35" s="288"/>
      <c r="V35" s="288"/>
      <c r="W35" s="302" t="s">
        <v>290</v>
      </c>
      <c r="X35" s="298" t="s">
        <v>626</v>
      </c>
      <c r="Y35" s="301" t="s">
        <v>695</v>
      </c>
    </row>
    <row r="36" spans="2:25" ht="17.25" thickBot="1">
      <c r="B36" s="289">
        <v>2</v>
      </c>
      <c r="C36" s="278"/>
      <c r="D36" s="278"/>
      <c r="E36" s="278"/>
      <c r="F36" s="288"/>
      <c r="G36" s="312" t="s">
        <v>197</v>
      </c>
      <c r="H36" s="298" t="s">
        <v>624</v>
      </c>
      <c r="I36" s="301" t="s">
        <v>695</v>
      </c>
      <c r="J36" s="288"/>
      <c r="K36" s="312" t="s">
        <v>188</v>
      </c>
      <c r="L36" s="298" t="s">
        <v>624</v>
      </c>
      <c r="M36" s="301" t="s">
        <v>695</v>
      </c>
      <c r="N36" s="288"/>
      <c r="O36" s="312" t="s">
        <v>1043</v>
      </c>
      <c r="P36" s="298" t="s">
        <v>629</v>
      </c>
      <c r="Q36" s="301" t="s">
        <v>695</v>
      </c>
      <c r="R36" s="288"/>
      <c r="V36" s="288"/>
      <c r="W36" s="302" t="s">
        <v>272</v>
      </c>
      <c r="X36" s="298" t="s">
        <v>626</v>
      </c>
      <c r="Y36" s="301" t="s">
        <v>695</v>
      </c>
    </row>
    <row r="37" spans="2:25" ht="17.25" thickBot="1">
      <c r="B37" s="289">
        <v>3</v>
      </c>
      <c r="C37" s="278"/>
      <c r="D37" s="278"/>
      <c r="E37" s="278"/>
      <c r="F37" s="288"/>
      <c r="G37" s="312" t="s">
        <v>433</v>
      </c>
      <c r="H37" s="298" t="s">
        <v>624</v>
      </c>
      <c r="I37" s="301" t="s">
        <v>695</v>
      </c>
      <c r="J37" s="288"/>
      <c r="K37" s="302" t="s">
        <v>1044</v>
      </c>
      <c r="L37" s="298" t="s">
        <v>624</v>
      </c>
      <c r="M37" s="301" t="s">
        <v>695</v>
      </c>
      <c r="N37" s="288"/>
      <c r="O37" s="312" t="s">
        <v>300</v>
      </c>
      <c r="P37" s="298" t="s">
        <v>629</v>
      </c>
      <c r="Q37" s="301" t="s">
        <v>695</v>
      </c>
      <c r="R37" s="288"/>
      <c r="V37" s="288"/>
      <c r="W37" s="302" t="s">
        <v>209</v>
      </c>
      <c r="X37" s="298" t="s">
        <v>626</v>
      </c>
      <c r="Y37" s="301" t="s">
        <v>695</v>
      </c>
    </row>
    <row r="38" spans="2:25" ht="17.25" thickBot="1">
      <c r="B38" s="289">
        <v>4</v>
      </c>
      <c r="C38" s="278"/>
      <c r="D38" s="278"/>
      <c r="E38" s="278"/>
      <c r="F38" s="288"/>
      <c r="G38" s="312" t="s">
        <v>157</v>
      </c>
      <c r="H38" s="298" t="s">
        <v>624</v>
      </c>
      <c r="I38" s="301" t="s">
        <v>695</v>
      </c>
      <c r="J38" s="288"/>
      <c r="K38" s="300" t="s">
        <v>35</v>
      </c>
      <c r="L38" s="298" t="s">
        <v>624</v>
      </c>
      <c r="M38" s="297" t="s">
        <v>630</v>
      </c>
      <c r="N38" s="288"/>
      <c r="O38" s="312" t="s">
        <v>123</v>
      </c>
      <c r="P38" s="298" t="s">
        <v>629</v>
      </c>
      <c r="Q38" s="301" t="s">
        <v>695</v>
      </c>
      <c r="R38" s="288"/>
      <c r="V38" s="288"/>
      <c r="W38" s="302" t="s">
        <v>79</v>
      </c>
      <c r="X38" s="298" t="s">
        <v>626</v>
      </c>
      <c r="Y38" s="301" t="s">
        <v>695</v>
      </c>
    </row>
    <row r="39" spans="2:25" ht="17.25" thickBot="1">
      <c r="B39" s="289">
        <v>5</v>
      </c>
      <c r="C39" s="278"/>
      <c r="D39" s="278"/>
      <c r="E39" s="278"/>
      <c r="F39" s="288"/>
      <c r="G39" s="312" t="s">
        <v>361</v>
      </c>
      <c r="H39" s="298" t="s">
        <v>624</v>
      </c>
      <c r="I39" s="301" t="s">
        <v>695</v>
      </c>
      <c r="J39" s="288"/>
      <c r="K39" s="300" t="s">
        <v>276</v>
      </c>
      <c r="L39" s="298" t="s">
        <v>624</v>
      </c>
      <c r="M39" s="297" t="s">
        <v>630</v>
      </c>
      <c r="N39" s="288"/>
      <c r="O39" s="312" t="s">
        <v>172</v>
      </c>
      <c r="P39" s="298" t="s">
        <v>629</v>
      </c>
      <c r="Q39" s="301" t="s">
        <v>695</v>
      </c>
      <c r="R39" s="288"/>
      <c r="V39" s="288"/>
      <c r="W39" s="302" t="s">
        <v>1045</v>
      </c>
      <c r="X39" s="298">
        <v>71</v>
      </c>
      <c r="Y39" s="301" t="s">
        <v>695</v>
      </c>
    </row>
    <row r="40" spans="2:25" ht="17.25" thickBot="1">
      <c r="B40" s="289">
        <v>6</v>
      </c>
      <c r="C40" s="278"/>
      <c r="D40" s="278"/>
      <c r="E40" s="278"/>
      <c r="F40" s="288"/>
      <c r="G40" s="312" t="s">
        <v>1046</v>
      </c>
      <c r="H40" s="298" t="s">
        <v>624</v>
      </c>
      <c r="I40" s="301" t="s">
        <v>695</v>
      </c>
      <c r="J40" s="288"/>
      <c r="K40" s="299" t="s">
        <v>515</v>
      </c>
      <c r="L40" s="298" t="s">
        <v>624</v>
      </c>
      <c r="M40" s="297" t="s">
        <v>630</v>
      </c>
      <c r="N40" s="288"/>
      <c r="O40" s="312" t="s">
        <v>1047</v>
      </c>
      <c r="P40" s="298" t="s">
        <v>629</v>
      </c>
      <c r="Q40" s="301" t="s">
        <v>695</v>
      </c>
      <c r="R40" s="288"/>
      <c r="V40" s="288"/>
      <c r="W40" s="302" t="s">
        <v>68</v>
      </c>
      <c r="X40" s="298" t="s">
        <v>626</v>
      </c>
      <c r="Y40" s="301" t="s">
        <v>695</v>
      </c>
    </row>
    <row r="41" spans="2:25" ht="17.25" thickBot="1">
      <c r="B41" s="289">
        <v>7</v>
      </c>
      <c r="C41" s="278"/>
      <c r="D41" s="278"/>
      <c r="E41" s="278"/>
      <c r="F41" s="288"/>
      <c r="G41" s="312" t="s">
        <v>384</v>
      </c>
      <c r="H41" s="298" t="s">
        <v>624</v>
      </c>
      <c r="I41" s="301" t="s">
        <v>695</v>
      </c>
      <c r="J41" s="288"/>
      <c r="K41" s="300" t="s">
        <v>196</v>
      </c>
      <c r="L41" s="298" t="s">
        <v>624</v>
      </c>
      <c r="M41" s="297" t="s">
        <v>626</v>
      </c>
      <c r="N41" s="288"/>
      <c r="O41" s="312" t="s">
        <v>274</v>
      </c>
      <c r="P41" s="298" t="s">
        <v>629</v>
      </c>
      <c r="Q41" s="301" t="s">
        <v>695</v>
      </c>
      <c r="R41" s="288"/>
      <c r="V41" s="288"/>
      <c r="W41" s="302" t="s">
        <v>14</v>
      </c>
      <c r="X41" s="298" t="s">
        <v>626</v>
      </c>
      <c r="Y41" s="301" t="s">
        <v>695</v>
      </c>
    </row>
    <row r="42" spans="2:25" ht="17.25" thickBot="1">
      <c r="B42" s="289">
        <v>8</v>
      </c>
      <c r="C42" s="278"/>
      <c r="D42" s="278"/>
      <c r="E42" s="278"/>
      <c r="F42" s="288"/>
      <c r="G42" s="312" t="s">
        <v>323</v>
      </c>
      <c r="H42" s="298" t="s">
        <v>624</v>
      </c>
      <c r="I42" s="301" t="s">
        <v>695</v>
      </c>
      <c r="J42" s="288"/>
      <c r="K42" s="300" t="s">
        <v>352</v>
      </c>
      <c r="L42" s="298" t="s">
        <v>624</v>
      </c>
      <c r="M42" s="297" t="s">
        <v>631</v>
      </c>
      <c r="N42" s="288"/>
      <c r="O42" s="312" t="s">
        <v>71</v>
      </c>
      <c r="P42" s="298" t="s">
        <v>629</v>
      </c>
      <c r="Q42" s="301" t="s">
        <v>695</v>
      </c>
      <c r="R42" s="288"/>
      <c r="V42" s="288"/>
      <c r="W42" s="302" t="s">
        <v>159</v>
      </c>
      <c r="X42" s="298" t="s">
        <v>626</v>
      </c>
      <c r="Y42" s="301" t="s">
        <v>695</v>
      </c>
    </row>
    <row r="43" spans="2:25" ht="17.25" thickBot="1">
      <c r="B43" s="289">
        <v>9</v>
      </c>
      <c r="C43" s="278"/>
      <c r="D43" s="278"/>
      <c r="E43" s="278"/>
      <c r="F43" s="288"/>
      <c r="G43" s="312" t="s">
        <v>288</v>
      </c>
      <c r="H43" s="298" t="s">
        <v>624</v>
      </c>
      <c r="I43" s="301" t="s">
        <v>695</v>
      </c>
      <c r="J43" s="288"/>
      <c r="K43" s="300" t="s">
        <v>437</v>
      </c>
      <c r="L43" s="298" t="s">
        <v>624</v>
      </c>
      <c r="M43" s="297" t="s">
        <v>631</v>
      </c>
      <c r="N43" s="288"/>
      <c r="O43" s="303" t="s">
        <v>231</v>
      </c>
      <c r="P43" s="298" t="s">
        <v>629</v>
      </c>
      <c r="Q43" s="301" t="s">
        <v>695</v>
      </c>
      <c r="R43" s="288"/>
      <c r="V43" s="288"/>
      <c r="W43" s="300" t="s">
        <v>346</v>
      </c>
      <c r="X43" s="298" t="s">
        <v>626</v>
      </c>
      <c r="Y43" s="297" t="s">
        <v>631</v>
      </c>
    </row>
    <row r="44" spans="2:28" ht="17.25" thickBot="1">
      <c r="B44" s="289">
        <v>10</v>
      </c>
      <c r="C44" s="278"/>
      <c r="D44" s="278"/>
      <c r="E44" s="278"/>
      <c r="F44" s="288"/>
      <c r="G44" s="300" t="s">
        <v>45</v>
      </c>
      <c r="H44" s="298" t="s">
        <v>624</v>
      </c>
      <c r="I44" s="297" t="s">
        <v>626</v>
      </c>
      <c r="J44" s="288"/>
      <c r="K44" s="300" t="s">
        <v>1048</v>
      </c>
      <c r="L44" s="298">
        <v>70</v>
      </c>
      <c r="M44" s="297">
        <v>73</v>
      </c>
      <c r="N44" s="288"/>
      <c r="O44" s="311" t="s">
        <v>267</v>
      </c>
      <c r="P44" s="298" t="s">
        <v>629</v>
      </c>
      <c r="Q44" s="301" t="s">
        <v>695</v>
      </c>
      <c r="R44" s="288"/>
      <c r="V44" s="288"/>
      <c r="W44" s="300" t="s">
        <v>694</v>
      </c>
      <c r="X44" s="298" t="s">
        <v>626</v>
      </c>
      <c r="Y44" s="297" t="s">
        <v>627</v>
      </c>
      <c r="AB44" s="278">
        <v>1</v>
      </c>
    </row>
    <row r="45" spans="2:22" ht="17.25" thickBot="1">
      <c r="B45" s="310" t="s">
        <v>733</v>
      </c>
      <c r="C45" s="307"/>
      <c r="D45" s="307"/>
      <c r="E45" s="307"/>
      <c r="F45" s="308"/>
      <c r="J45" s="308"/>
      <c r="K45" s="307"/>
      <c r="L45" s="307"/>
      <c r="M45" s="307"/>
      <c r="N45" s="308"/>
      <c r="O45" s="406" t="s">
        <v>1049</v>
      </c>
      <c r="P45" s="298" t="s">
        <v>629</v>
      </c>
      <c r="Q45" s="301" t="s">
        <v>695</v>
      </c>
      <c r="R45" s="308"/>
      <c r="S45" s="307"/>
      <c r="T45" s="307"/>
      <c r="U45" s="307"/>
      <c r="V45" s="308"/>
    </row>
    <row r="46" spans="2:25" ht="17.25" thickBot="1">
      <c r="B46" s="310"/>
      <c r="C46" s="307"/>
      <c r="D46" s="307"/>
      <c r="E46" s="307"/>
      <c r="F46" s="308"/>
      <c r="G46" s="309"/>
      <c r="J46" s="308"/>
      <c r="K46" s="278"/>
      <c r="L46" s="278"/>
      <c r="M46" s="278"/>
      <c r="N46" s="308"/>
      <c r="O46" s="278"/>
      <c r="P46" s="278"/>
      <c r="Q46" s="278"/>
      <c r="R46" s="308"/>
      <c r="S46" s="307"/>
      <c r="T46" s="307"/>
      <c r="U46" s="307"/>
      <c r="V46" s="288"/>
      <c r="W46" s="278"/>
      <c r="X46" s="278"/>
      <c r="Y46" s="278"/>
    </row>
    <row r="47" spans="2:25" ht="17.25" thickBot="1">
      <c r="B47" s="291"/>
      <c r="C47" s="278"/>
      <c r="D47" s="278"/>
      <c r="E47" s="278"/>
      <c r="F47" s="288"/>
      <c r="G47" s="278"/>
      <c r="H47" s="419"/>
      <c r="I47" s="420"/>
      <c r="J47" s="288"/>
      <c r="K47" s="282" t="s">
        <v>1050</v>
      </c>
      <c r="L47" s="306"/>
      <c r="M47" s="306"/>
      <c r="N47" s="288"/>
      <c r="O47" s="282" t="s">
        <v>1051</v>
      </c>
      <c r="P47" s="287"/>
      <c r="Q47" s="287"/>
      <c r="R47" s="288"/>
      <c r="S47" s="278"/>
      <c r="T47" s="278"/>
      <c r="U47" s="419"/>
      <c r="V47" s="420"/>
      <c r="W47" s="278"/>
      <c r="X47" s="278"/>
      <c r="Y47" s="278"/>
    </row>
    <row r="48" spans="2:25" ht="17.25" thickBot="1">
      <c r="B48" s="291"/>
      <c r="C48" s="278"/>
      <c r="D48" s="278"/>
      <c r="E48" s="278"/>
      <c r="F48" s="288"/>
      <c r="G48" s="278"/>
      <c r="H48" s="421"/>
      <c r="I48" s="422"/>
      <c r="J48" s="288"/>
      <c r="K48" s="305" t="s">
        <v>740</v>
      </c>
      <c r="L48" s="304" t="s">
        <v>730</v>
      </c>
      <c r="M48" s="304" t="s">
        <v>731</v>
      </c>
      <c r="N48" s="288"/>
      <c r="O48" s="282" t="s">
        <v>739</v>
      </c>
      <c r="P48" s="304" t="s">
        <v>730</v>
      </c>
      <c r="Q48" s="304" t="s">
        <v>731</v>
      </c>
      <c r="R48" s="288"/>
      <c r="S48" s="278"/>
      <c r="T48" s="278"/>
      <c r="U48" s="421"/>
      <c r="V48" s="422"/>
      <c r="W48" s="278"/>
      <c r="X48" s="278"/>
      <c r="Y48" s="278"/>
    </row>
    <row r="49" spans="2:25" ht="17.25" thickBot="1">
      <c r="B49" s="290">
        <v>1</v>
      </c>
      <c r="C49" s="278"/>
      <c r="D49" s="278"/>
      <c r="E49" s="278"/>
      <c r="F49" s="288"/>
      <c r="G49" s="278"/>
      <c r="H49" s="278"/>
      <c r="I49" s="278"/>
      <c r="J49" s="288"/>
      <c r="K49" s="302" t="s">
        <v>551</v>
      </c>
      <c r="L49" s="298" t="s">
        <v>695</v>
      </c>
      <c r="M49" s="322" t="s">
        <v>631</v>
      </c>
      <c r="N49" s="288"/>
      <c r="O49" s="303" t="s">
        <v>211</v>
      </c>
      <c r="P49" s="298" t="s">
        <v>629</v>
      </c>
      <c r="Q49" s="301" t="s">
        <v>695</v>
      </c>
      <c r="R49" s="288"/>
      <c r="S49" s="278"/>
      <c r="T49" s="278"/>
      <c r="U49" s="278"/>
      <c r="V49" s="288"/>
      <c r="W49" s="278"/>
      <c r="X49" s="278"/>
      <c r="Y49" s="278"/>
    </row>
    <row r="50" spans="2:25" ht="17.25" thickBot="1">
      <c r="B50" s="289">
        <v>2</v>
      </c>
      <c r="C50" s="278"/>
      <c r="D50" s="278"/>
      <c r="E50" s="278"/>
      <c r="F50" s="288"/>
      <c r="G50" s="278"/>
      <c r="H50" s="278"/>
      <c r="I50" s="278"/>
      <c r="J50" s="288"/>
      <c r="K50" s="302" t="s">
        <v>328</v>
      </c>
      <c r="L50" s="298" t="s">
        <v>695</v>
      </c>
      <c r="M50" s="322" t="s">
        <v>631</v>
      </c>
      <c r="N50" s="288"/>
      <c r="O50" s="303" t="s">
        <v>5</v>
      </c>
      <c r="P50" s="298" t="s">
        <v>629</v>
      </c>
      <c r="Q50" s="301" t="s">
        <v>695</v>
      </c>
      <c r="R50" s="288"/>
      <c r="S50" s="278"/>
      <c r="T50" s="278"/>
      <c r="U50" s="278"/>
      <c r="V50" s="288"/>
      <c r="W50" s="278"/>
      <c r="X50" s="278"/>
      <c r="Y50" s="278"/>
    </row>
    <row r="51" spans="2:25" ht="17.25" thickBot="1">
      <c r="B51" s="289">
        <v>3</v>
      </c>
      <c r="C51" s="278"/>
      <c r="D51" s="278"/>
      <c r="E51" s="278"/>
      <c r="F51" s="288"/>
      <c r="G51" s="278"/>
      <c r="H51" s="278"/>
      <c r="I51" s="278"/>
      <c r="J51" s="288"/>
      <c r="K51" s="302" t="s">
        <v>214</v>
      </c>
      <c r="L51" s="298" t="s">
        <v>695</v>
      </c>
      <c r="M51" s="322" t="s">
        <v>631</v>
      </c>
      <c r="N51" s="288"/>
      <c r="O51" s="303" t="s">
        <v>339</v>
      </c>
      <c r="P51" s="298" t="s">
        <v>629</v>
      </c>
      <c r="Q51" s="301" t="s">
        <v>695</v>
      </c>
      <c r="R51" s="288"/>
      <c r="S51" s="278"/>
      <c r="T51" s="278"/>
      <c r="U51" s="278"/>
      <c r="V51" s="288"/>
      <c r="W51" s="278"/>
      <c r="X51" s="278"/>
      <c r="Y51" s="278"/>
    </row>
    <row r="52" spans="2:25" ht="17.25" thickBot="1">
      <c r="B52" s="289">
        <v>4</v>
      </c>
      <c r="C52" s="278"/>
      <c r="D52" s="278"/>
      <c r="E52" s="278"/>
      <c r="F52" s="288"/>
      <c r="G52" s="278"/>
      <c r="H52" s="278"/>
      <c r="I52" s="278"/>
      <c r="J52" s="288"/>
      <c r="K52" s="302" t="s">
        <v>285</v>
      </c>
      <c r="L52" s="298" t="s">
        <v>695</v>
      </c>
      <c r="M52" s="322" t="s">
        <v>631</v>
      </c>
      <c r="N52" s="288"/>
      <c r="O52" s="300" t="s">
        <v>542</v>
      </c>
      <c r="P52" s="298" t="s">
        <v>629</v>
      </c>
      <c r="Q52" s="297" t="s">
        <v>631</v>
      </c>
      <c r="R52" s="288"/>
      <c r="S52" s="278"/>
      <c r="T52" s="278"/>
      <c r="U52" s="278"/>
      <c r="V52" s="288"/>
      <c r="W52" s="278"/>
      <c r="X52" s="278"/>
      <c r="Y52" s="278"/>
    </row>
    <row r="53" spans="2:25" ht="17.25" thickBot="1">
      <c r="B53" s="289">
        <v>5</v>
      </c>
      <c r="C53" s="278"/>
      <c r="D53" s="278"/>
      <c r="E53" s="278"/>
      <c r="F53" s="288"/>
      <c r="G53" s="278"/>
      <c r="H53" s="278"/>
      <c r="I53" s="278"/>
      <c r="J53" s="288"/>
      <c r="K53" s="302" t="s">
        <v>175</v>
      </c>
      <c r="L53" s="298" t="s">
        <v>695</v>
      </c>
      <c r="M53" s="322" t="s">
        <v>627</v>
      </c>
      <c r="N53" s="288"/>
      <c r="O53" s="300" t="s">
        <v>310</v>
      </c>
      <c r="P53" s="298" t="s">
        <v>629</v>
      </c>
      <c r="Q53" s="297" t="s">
        <v>631</v>
      </c>
      <c r="R53" s="288"/>
      <c r="S53" s="278"/>
      <c r="T53" s="278"/>
      <c r="U53" s="278"/>
      <c r="V53" s="288"/>
      <c r="W53" s="278"/>
      <c r="X53" s="278"/>
      <c r="Y53" s="278"/>
    </row>
    <row r="54" spans="2:25" ht="17.25" thickBot="1">
      <c r="B54" s="289">
        <v>6</v>
      </c>
      <c r="C54" s="278"/>
      <c r="D54" s="278"/>
      <c r="E54" s="278"/>
      <c r="F54" s="288"/>
      <c r="G54" s="278"/>
      <c r="H54" s="278"/>
      <c r="I54" s="278"/>
      <c r="J54" s="288"/>
      <c r="K54" s="302" t="s">
        <v>465</v>
      </c>
      <c r="L54" s="298" t="s">
        <v>695</v>
      </c>
      <c r="M54" s="322" t="s">
        <v>627</v>
      </c>
      <c r="N54" s="288"/>
      <c r="O54" s="300" t="s">
        <v>538</v>
      </c>
      <c r="P54" s="298" t="s">
        <v>629</v>
      </c>
      <c r="Q54" s="297" t="s">
        <v>631</v>
      </c>
      <c r="R54" s="288"/>
      <c r="S54" s="278"/>
      <c r="T54" s="278"/>
      <c r="U54" s="278"/>
      <c r="V54" s="288"/>
      <c r="W54" s="278"/>
      <c r="X54" s="278"/>
      <c r="Y54" s="278"/>
    </row>
    <row r="55" spans="2:25" ht="17.25" thickBot="1">
      <c r="B55" s="289">
        <v>7</v>
      </c>
      <c r="C55" s="278"/>
      <c r="D55" s="278"/>
      <c r="E55" s="278"/>
      <c r="F55" s="288"/>
      <c r="G55" s="278"/>
      <c r="H55" s="278"/>
      <c r="I55" s="278"/>
      <c r="J55" s="288"/>
      <c r="K55" s="302" t="s">
        <v>234</v>
      </c>
      <c r="L55" s="298" t="s">
        <v>695</v>
      </c>
      <c r="M55" s="322" t="s">
        <v>627</v>
      </c>
      <c r="N55" s="288"/>
      <c r="O55" s="300" t="s">
        <v>114</v>
      </c>
      <c r="P55" s="298" t="s">
        <v>629</v>
      </c>
      <c r="Q55" s="297" t="s">
        <v>628</v>
      </c>
      <c r="R55" s="288"/>
      <c r="S55" s="278"/>
      <c r="T55" s="278"/>
      <c r="U55" s="278"/>
      <c r="V55" s="288"/>
      <c r="W55" s="278"/>
      <c r="X55" s="278"/>
      <c r="Y55" s="278"/>
    </row>
    <row r="56" spans="2:25" ht="17.25" thickBot="1">
      <c r="B56" s="289">
        <v>8</v>
      </c>
      <c r="C56" s="278"/>
      <c r="D56" s="278"/>
      <c r="E56" s="278"/>
      <c r="F56" s="288"/>
      <c r="G56" s="278"/>
      <c r="H56" s="278"/>
      <c r="I56" s="278"/>
      <c r="J56" s="288"/>
      <c r="K56" s="302" t="s">
        <v>762</v>
      </c>
      <c r="L56" s="298" t="s">
        <v>695</v>
      </c>
      <c r="M56" s="322" t="s">
        <v>627</v>
      </c>
      <c r="N56" s="288"/>
      <c r="O56" s="300" t="s">
        <v>222</v>
      </c>
      <c r="P56" s="298" t="s">
        <v>629</v>
      </c>
      <c r="Q56" s="297" t="s">
        <v>630</v>
      </c>
      <c r="R56" s="288"/>
      <c r="S56" s="278"/>
      <c r="T56" s="278"/>
      <c r="U56" s="278"/>
      <c r="V56" s="288"/>
      <c r="W56" s="278"/>
      <c r="X56" s="278"/>
      <c r="Y56" s="278"/>
    </row>
    <row r="57" spans="2:25" ht="17.25" thickBot="1">
      <c r="B57" s="289">
        <v>9</v>
      </c>
      <c r="C57" s="278"/>
      <c r="D57" s="278"/>
      <c r="E57" s="278"/>
      <c r="F57" s="288"/>
      <c r="G57" s="278"/>
      <c r="H57" s="278"/>
      <c r="I57" s="278"/>
      <c r="J57" s="288"/>
      <c r="K57" s="300" t="s">
        <v>1052</v>
      </c>
      <c r="L57" s="298">
        <v>70</v>
      </c>
      <c r="M57" s="297">
        <v>73</v>
      </c>
      <c r="N57" s="288"/>
      <c r="O57" s="300" t="s">
        <v>21</v>
      </c>
      <c r="P57" s="298" t="s">
        <v>629</v>
      </c>
      <c r="Q57" s="297" t="s">
        <v>626</v>
      </c>
      <c r="R57" s="288"/>
      <c r="S57" s="278"/>
      <c r="T57" s="278"/>
      <c r="U57" s="278"/>
      <c r="V57" s="288"/>
      <c r="W57" s="278"/>
      <c r="X57" s="278"/>
      <c r="Y57" s="278"/>
    </row>
    <row r="58" spans="2:28" ht="17.25" thickBot="1">
      <c r="B58" s="289">
        <v>10</v>
      </c>
      <c r="C58" s="278"/>
      <c r="D58" s="278"/>
      <c r="E58" s="278"/>
      <c r="F58" s="288"/>
      <c r="G58" s="278"/>
      <c r="H58" s="278"/>
      <c r="I58" s="278"/>
      <c r="J58" s="288"/>
      <c r="K58" s="300" t="s">
        <v>1053</v>
      </c>
      <c r="L58" s="298">
        <v>70</v>
      </c>
      <c r="M58" s="301" t="s">
        <v>695</v>
      </c>
      <c r="N58" s="288"/>
      <c r="O58" s="299" t="s">
        <v>152</v>
      </c>
      <c r="P58" s="298" t="s">
        <v>629</v>
      </c>
      <c r="Q58" s="297" t="s">
        <v>632</v>
      </c>
      <c r="R58" s="288"/>
      <c r="S58" s="278"/>
      <c r="T58" s="278"/>
      <c r="U58" s="278"/>
      <c r="V58" s="288"/>
      <c r="W58" s="278"/>
      <c r="X58" s="278"/>
      <c r="Y58" s="278"/>
      <c r="AB58" s="278">
        <v>1</v>
      </c>
    </row>
    <row r="59" spans="2:25" ht="16.5">
      <c r="B59" s="310" t="s">
        <v>733</v>
      </c>
      <c r="C59" s="307"/>
      <c r="D59" s="307"/>
      <c r="E59" s="307"/>
      <c r="F59" s="308"/>
      <c r="J59" s="308"/>
      <c r="K59" s="278"/>
      <c r="L59" s="278"/>
      <c r="M59" s="278"/>
      <c r="N59" s="308"/>
      <c r="O59" s="278"/>
      <c r="P59" s="278"/>
      <c r="Q59" s="278"/>
      <c r="R59" s="308"/>
      <c r="S59" s="307"/>
      <c r="T59" s="307"/>
      <c r="U59" s="307"/>
      <c r="V59" s="308"/>
      <c r="W59" s="278"/>
      <c r="X59" s="278"/>
      <c r="Y59" s="278"/>
    </row>
    <row r="60" spans="1:25" ht="16.5">
      <c r="A60" s="296"/>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2:25" s="292" customFormat="1" ht="17.25" thickBot="1">
      <c r="B61" s="293"/>
      <c r="C61" s="293"/>
      <c r="D61" s="293"/>
      <c r="E61" s="293"/>
      <c r="F61" s="294"/>
      <c r="G61" s="293"/>
      <c r="H61" s="293"/>
      <c r="I61" s="293"/>
      <c r="J61" s="294"/>
      <c r="K61" s="293"/>
      <c r="L61" s="293"/>
      <c r="M61" s="293"/>
      <c r="N61" s="294"/>
      <c r="O61" s="293"/>
      <c r="P61" s="293"/>
      <c r="Q61" s="293"/>
      <c r="R61" s="294"/>
      <c r="S61" s="293"/>
      <c r="T61" s="293"/>
      <c r="U61" s="293"/>
      <c r="V61" s="294"/>
      <c r="W61" s="278"/>
      <c r="X61" s="307"/>
      <c r="Y61" s="307"/>
    </row>
    <row r="62" spans="2:28" ht="17.25" thickBot="1">
      <c r="B62" s="291"/>
      <c r="C62" s="278"/>
      <c r="D62" s="278"/>
      <c r="E62" s="278"/>
      <c r="F62" s="288"/>
      <c r="G62" s="282"/>
      <c r="H62" s="278"/>
      <c r="I62" s="278"/>
      <c r="J62" s="288"/>
      <c r="K62" s="282"/>
      <c r="L62" s="278"/>
      <c r="M62" s="278"/>
      <c r="N62" s="288"/>
      <c r="O62" s="282"/>
      <c r="P62" s="278"/>
      <c r="Q62" s="278"/>
      <c r="R62" s="288"/>
      <c r="S62" s="282"/>
      <c r="T62" s="287"/>
      <c r="U62" s="287"/>
      <c r="V62" s="288"/>
      <c r="W62" s="293"/>
      <c r="X62" s="293"/>
      <c r="Y62" s="293"/>
      <c r="AB62" s="278">
        <f>SUM(AB5:AB61)</f>
        <v>10</v>
      </c>
    </row>
    <row r="63" spans="2:25" ht="17.25" thickBot="1">
      <c r="B63" s="290">
        <v>1</v>
      </c>
      <c r="C63" s="278"/>
      <c r="D63" s="278"/>
      <c r="E63" s="278"/>
      <c r="F63" s="288"/>
      <c r="G63" s="282"/>
      <c r="H63" s="278"/>
      <c r="I63" s="278"/>
      <c r="J63" s="288"/>
      <c r="K63" s="282"/>
      <c r="L63" s="278"/>
      <c r="M63" s="278"/>
      <c r="N63" s="288"/>
      <c r="O63" s="282"/>
      <c r="P63" s="278"/>
      <c r="Q63" s="278"/>
      <c r="R63" s="288"/>
      <c r="S63" s="282"/>
      <c r="T63" s="286"/>
      <c r="U63" s="286"/>
      <c r="V63" s="288"/>
      <c r="W63" s="278"/>
      <c r="X63" s="278"/>
      <c r="Y63" s="278"/>
    </row>
    <row r="64" spans="2:25" ht="17.25" thickBot="1">
      <c r="B64" s="289">
        <v>2</v>
      </c>
      <c r="C64" s="278"/>
      <c r="D64" s="278"/>
      <c r="E64" s="278"/>
      <c r="F64" s="288"/>
      <c r="G64" s="282"/>
      <c r="H64" s="278"/>
      <c r="I64" s="278"/>
      <c r="J64" s="288"/>
      <c r="K64" s="282"/>
      <c r="L64" s="278"/>
      <c r="M64" s="278"/>
      <c r="N64" s="288"/>
      <c r="O64" s="282"/>
      <c r="P64" s="278"/>
      <c r="Q64" s="278"/>
      <c r="R64" s="288"/>
      <c r="S64" s="282"/>
      <c r="T64" s="286"/>
      <c r="U64" s="286"/>
      <c r="V64" s="288"/>
      <c r="W64" s="278"/>
      <c r="X64" s="278"/>
      <c r="Y64" s="278"/>
    </row>
    <row r="65" spans="2:25" ht="17.25" thickBot="1">
      <c r="B65" s="289">
        <v>3</v>
      </c>
      <c r="C65" s="278"/>
      <c r="D65" s="278"/>
      <c r="E65" s="278"/>
      <c r="F65" s="288"/>
      <c r="G65" s="282"/>
      <c r="H65" s="278"/>
      <c r="I65" s="278"/>
      <c r="J65" s="288"/>
      <c r="K65" s="282"/>
      <c r="L65" s="278"/>
      <c r="M65" s="278"/>
      <c r="N65" s="288"/>
      <c r="O65" s="282"/>
      <c r="P65" s="278"/>
      <c r="Q65" s="278"/>
      <c r="R65" s="288"/>
      <c r="S65" s="282"/>
      <c r="T65" s="286"/>
      <c r="U65" s="286"/>
      <c r="V65" s="288"/>
      <c r="W65" s="278"/>
      <c r="X65" s="278"/>
      <c r="Y65" s="278"/>
    </row>
    <row r="66" spans="2:25" ht="17.25" thickBot="1">
      <c r="B66" s="289">
        <v>4</v>
      </c>
      <c r="C66" s="278"/>
      <c r="D66" s="278"/>
      <c r="E66" s="278"/>
      <c r="F66" s="288"/>
      <c r="G66" s="282"/>
      <c r="H66" s="278"/>
      <c r="I66" s="278"/>
      <c r="J66" s="288"/>
      <c r="K66" s="282"/>
      <c r="L66" s="278"/>
      <c r="M66" s="278"/>
      <c r="N66" s="288"/>
      <c r="O66" s="282"/>
      <c r="P66" s="278"/>
      <c r="Q66" s="278"/>
      <c r="R66" s="288"/>
      <c r="S66" s="282"/>
      <c r="T66" s="286"/>
      <c r="U66" s="286"/>
      <c r="V66" s="288"/>
      <c r="W66" s="278"/>
      <c r="X66" s="278"/>
      <c r="Y66" s="278"/>
    </row>
    <row r="67" spans="2:25" ht="17.25" thickBot="1">
      <c r="B67" s="289">
        <v>5</v>
      </c>
      <c r="C67" s="278"/>
      <c r="D67" s="278"/>
      <c r="E67" s="278"/>
      <c r="F67" s="288"/>
      <c r="G67" s="282"/>
      <c r="H67" s="278"/>
      <c r="I67" s="278"/>
      <c r="J67" s="288"/>
      <c r="K67" s="282"/>
      <c r="L67" s="278"/>
      <c r="M67" s="278"/>
      <c r="N67" s="288"/>
      <c r="O67" s="282"/>
      <c r="P67" s="278"/>
      <c r="Q67" s="278"/>
      <c r="R67" s="288"/>
      <c r="S67" s="282"/>
      <c r="T67" s="286"/>
      <c r="U67" s="286"/>
      <c r="V67" s="288"/>
      <c r="W67" s="278"/>
      <c r="X67" s="278"/>
      <c r="Y67" s="278"/>
    </row>
    <row r="68" spans="2:25" ht="17.25" thickBot="1">
      <c r="B68" s="289">
        <v>6</v>
      </c>
      <c r="C68" s="278"/>
      <c r="D68" s="278"/>
      <c r="E68" s="278"/>
      <c r="F68" s="288"/>
      <c r="G68" s="282"/>
      <c r="H68" s="278"/>
      <c r="I68" s="278"/>
      <c r="J68" s="288"/>
      <c r="K68" s="282"/>
      <c r="L68" s="278"/>
      <c r="M68" s="278"/>
      <c r="N68" s="288"/>
      <c r="O68" s="282"/>
      <c r="P68" s="278"/>
      <c r="Q68" s="278"/>
      <c r="R68" s="288"/>
      <c r="S68" s="282"/>
      <c r="T68" s="286"/>
      <c r="U68" s="286"/>
      <c r="V68" s="288"/>
      <c r="W68" s="278"/>
      <c r="X68" s="278"/>
      <c r="Y68" s="278"/>
    </row>
    <row r="69" spans="2:25" ht="17.25" thickBot="1">
      <c r="B69" s="289">
        <v>7</v>
      </c>
      <c r="C69" s="278"/>
      <c r="D69" s="278"/>
      <c r="E69" s="278"/>
      <c r="F69" s="288"/>
      <c r="G69" s="282"/>
      <c r="H69" s="278"/>
      <c r="I69" s="278"/>
      <c r="J69" s="288"/>
      <c r="K69" s="282"/>
      <c r="L69" s="278"/>
      <c r="M69" s="278"/>
      <c r="N69" s="288"/>
      <c r="O69" s="282"/>
      <c r="P69" s="278"/>
      <c r="Q69" s="278"/>
      <c r="R69" s="288"/>
      <c r="S69" s="282"/>
      <c r="T69" s="286"/>
      <c r="U69" s="286"/>
      <c r="V69" s="288"/>
      <c r="W69" s="278"/>
      <c r="X69" s="278"/>
      <c r="Y69" s="278"/>
    </row>
    <row r="70" spans="2:25" ht="17.25" thickBot="1">
      <c r="B70" s="289">
        <v>8</v>
      </c>
      <c r="C70" s="278"/>
      <c r="D70" s="278"/>
      <c r="E70" s="278"/>
      <c r="F70" s="288"/>
      <c r="G70" s="282"/>
      <c r="H70" s="278"/>
      <c r="I70" s="278"/>
      <c r="J70" s="288"/>
      <c r="K70" s="282"/>
      <c r="L70" s="278"/>
      <c r="M70" s="278"/>
      <c r="N70" s="288"/>
      <c r="O70" s="282"/>
      <c r="P70" s="278"/>
      <c r="Q70" s="278"/>
      <c r="R70" s="288"/>
      <c r="S70" s="282"/>
      <c r="T70" s="286"/>
      <c r="U70" s="286"/>
      <c r="V70" s="288"/>
      <c r="W70" s="278"/>
      <c r="X70" s="278"/>
      <c r="Y70" s="278"/>
    </row>
    <row r="71" spans="2:25" ht="17.25" thickBot="1">
      <c r="B71" s="289">
        <v>9</v>
      </c>
      <c r="C71" s="278"/>
      <c r="D71" s="278"/>
      <c r="E71" s="278"/>
      <c r="F71" s="288"/>
      <c r="G71" s="282"/>
      <c r="H71" s="278"/>
      <c r="I71" s="278"/>
      <c r="J71" s="288"/>
      <c r="K71" s="282"/>
      <c r="L71" s="278"/>
      <c r="M71" s="278"/>
      <c r="N71" s="288"/>
      <c r="O71" s="282"/>
      <c r="P71" s="278"/>
      <c r="Q71" s="278"/>
      <c r="R71" s="288"/>
      <c r="S71" s="282"/>
      <c r="T71" s="286"/>
      <c r="U71" s="286"/>
      <c r="V71" s="288"/>
      <c r="W71" s="278"/>
      <c r="X71" s="278"/>
      <c r="Y71" s="278"/>
    </row>
    <row r="72" spans="2:25" ht="17.25" thickBot="1">
      <c r="B72" s="289">
        <v>10</v>
      </c>
      <c r="C72" s="278"/>
      <c r="D72" s="278"/>
      <c r="E72" s="278"/>
      <c r="F72" s="288"/>
      <c r="G72" s="282"/>
      <c r="H72" s="278"/>
      <c r="I72" s="278"/>
      <c r="J72" s="288"/>
      <c r="K72" s="282"/>
      <c r="L72" s="278"/>
      <c r="M72" s="278"/>
      <c r="N72" s="288"/>
      <c r="O72" s="282"/>
      <c r="P72" s="278"/>
      <c r="Q72" s="278"/>
      <c r="R72" s="288"/>
      <c r="S72" s="282"/>
      <c r="T72" s="286"/>
      <c r="U72" s="286"/>
      <c r="V72" s="288"/>
      <c r="W72" s="278"/>
      <c r="X72" s="278"/>
      <c r="Y72" s="278"/>
    </row>
    <row r="73" spans="23:25" ht="17.25" thickBot="1">
      <c r="W73" s="278"/>
      <c r="X73" s="278"/>
      <c r="Y73" s="278"/>
    </row>
    <row r="74" spans="8:22" ht="17.25" thickBot="1">
      <c r="H74" s="419"/>
      <c r="I74" s="420"/>
      <c r="K74" s="282"/>
      <c r="O74" s="282"/>
      <c r="P74" s="287"/>
      <c r="Q74" s="287"/>
      <c r="U74" s="419"/>
      <c r="V74" s="420"/>
    </row>
    <row r="75" spans="8:25" ht="17.25" thickBot="1">
      <c r="H75" s="421"/>
      <c r="I75" s="422"/>
      <c r="K75" s="283"/>
      <c r="O75" s="282"/>
      <c r="P75" s="286"/>
      <c r="Q75" s="286"/>
      <c r="U75" s="421"/>
      <c r="V75" s="422"/>
      <c r="X75" s="278"/>
      <c r="Y75" s="278"/>
    </row>
    <row r="76" spans="11:25" ht="17.25" thickBot="1">
      <c r="K76" s="283"/>
      <c r="O76" s="282"/>
      <c r="P76" s="286"/>
      <c r="Q76" s="286"/>
      <c r="X76" s="278"/>
      <c r="Y76" s="278"/>
    </row>
    <row r="77" spans="11:25" ht="17.25" thickBot="1">
      <c r="K77" s="283"/>
      <c r="O77" s="282"/>
      <c r="P77" s="286"/>
      <c r="Q77" s="286"/>
      <c r="X77" s="278"/>
      <c r="Y77" s="278"/>
    </row>
    <row r="78" spans="11:25" ht="17.25" thickBot="1">
      <c r="K78" s="283"/>
      <c r="O78" s="282"/>
      <c r="P78" s="286"/>
      <c r="Q78" s="286"/>
      <c r="X78" s="278"/>
      <c r="Y78" s="278"/>
    </row>
    <row r="79" spans="11:25" ht="17.25" thickBot="1">
      <c r="K79" s="283"/>
      <c r="O79" s="282"/>
      <c r="P79" s="286"/>
      <c r="Q79" s="286"/>
      <c r="X79" s="278"/>
      <c r="Y79" s="278"/>
    </row>
    <row r="80" spans="11:25" ht="17.25" thickBot="1">
      <c r="K80" s="283"/>
      <c r="O80" s="282"/>
      <c r="P80" s="286"/>
      <c r="Q80" s="286"/>
      <c r="X80" s="278"/>
      <c r="Y80" s="278"/>
    </row>
    <row r="81" spans="11:25" ht="17.25" thickBot="1">
      <c r="K81" s="283"/>
      <c r="O81" s="282"/>
      <c r="P81" s="284"/>
      <c r="Q81" s="284"/>
      <c r="X81" s="278"/>
      <c r="Y81" s="278"/>
    </row>
    <row r="82" spans="11:25" ht="17.25" thickBot="1">
      <c r="K82" s="283"/>
      <c r="O82" s="282"/>
      <c r="P82" s="285"/>
      <c r="Q82" s="285"/>
      <c r="X82" s="278"/>
      <c r="Y82" s="278"/>
    </row>
    <row r="83" spans="11:25" ht="17.25" thickBot="1">
      <c r="K83" s="283"/>
      <c r="O83" s="282"/>
      <c r="P83" s="284"/>
      <c r="Q83" s="284"/>
      <c r="X83" s="278"/>
      <c r="Y83" s="278"/>
    </row>
    <row r="84" spans="11:25" ht="17.25" thickBot="1">
      <c r="K84" s="283"/>
      <c r="O84" s="282"/>
      <c r="P84" s="281"/>
      <c r="Q84" s="281"/>
      <c r="X84" s="278"/>
      <c r="Y84" s="278"/>
    </row>
    <row r="85" spans="24:25" ht="16.5">
      <c r="X85" s="278"/>
      <c r="Y85" s="278"/>
    </row>
  </sheetData>
  <sheetProtection/>
  <printOptions/>
  <pageMargins left="0.29" right="0.17" top="0.26" bottom="0.24" header="0.2" footer="0.17"/>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AM86"/>
  <sheetViews>
    <sheetView zoomScale="75" zoomScaleNormal="75" zoomScalePageLayoutView="0" workbookViewId="0" topLeftCell="G1">
      <selection activeCell="G1" sqref="A1:IV16384"/>
    </sheetView>
  </sheetViews>
  <sheetFormatPr defaultColWidth="9.00390625" defaultRowHeight="16.5"/>
  <cols>
    <col min="1" max="1" width="2.875" style="278" customWidth="1"/>
    <col min="2" max="2" width="3.25390625" style="279" customWidth="1"/>
    <col min="3" max="3" width="17.125" style="279" customWidth="1"/>
    <col min="4" max="5" width="2.875" style="279" customWidth="1"/>
    <col min="6" max="6" width="4.50390625" style="280" customWidth="1"/>
    <col min="7" max="7" width="17.125" style="279" customWidth="1"/>
    <col min="8" max="9" width="3.00390625" style="279" customWidth="1"/>
    <col min="10" max="10" width="4.50390625" style="280" customWidth="1"/>
    <col min="11" max="11" width="17.125" style="279" customWidth="1"/>
    <col min="12" max="13" width="3.125" style="279" customWidth="1"/>
    <col min="14" max="14" width="4.50390625" style="280" customWidth="1"/>
    <col min="15" max="15" width="17.125" style="279" customWidth="1"/>
    <col min="16" max="17" width="2.875" style="279" customWidth="1"/>
    <col min="18" max="18" width="4.50390625" style="280" customWidth="1"/>
    <col min="19" max="19" width="17.125" style="279" customWidth="1"/>
    <col min="20" max="21" width="3.125" style="279" customWidth="1"/>
    <col min="22" max="22" width="4.50390625" style="280" customWidth="1"/>
    <col min="23" max="23" width="17.125" style="279" customWidth="1"/>
    <col min="24" max="25" width="3.25390625" style="279" customWidth="1"/>
    <col min="26" max="26" width="4.125" style="278" customWidth="1"/>
    <col min="27" max="28" width="8.125" style="278" customWidth="1"/>
    <col min="29" max="29" width="11.875" style="426" customWidth="1"/>
    <col min="30" max="30" width="2.375" style="426" customWidth="1"/>
    <col min="31" max="31" width="11.875" style="426" customWidth="1"/>
    <col min="32" max="32" width="2.375" style="426" customWidth="1"/>
    <col min="33" max="33" width="11.875" style="426" customWidth="1"/>
    <col min="34" max="34" width="2.375" style="426" customWidth="1"/>
    <col min="35" max="35" width="11.875" style="426" customWidth="1"/>
    <col min="36" max="36" width="2.375" style="426" customWidth="1"/>
    <col min="37" max="37" width="11.875" style="426" customWidth="1"/>
    <col min="38" max="16384" width="8.75390625" style="278" customWidth="1"/>
  </cols>
  <sheetData>
    <row r="1" spans="11:17" ht="15" customHeight="1" thickBot="1">
      <c r="K1" s="332"/>
      <c r="L1" s="332"/>
      <c r="M1" s="332"/>
      <c r="O1" s="332"/>
      <c r="P1" s="332"/>
      <c r="Q1" s="332"/>
    </row>
    <row r="2" spans="3:36" ht="18" customHeight="1" thickBot="1">
      <c r="C2" s="279" t="s">
        <v>1240</v>
      </c>
      <c r="K2" s="331" t="s">
        <v>1241</v>
      </c>
      <c r="L2" s="330"/>
      <c r="M2" s="330"/>
      <c r="N2" s="329"/>
      <c r="O2" s="328" t="s">
        <v>1242</v>
      </c>
      <c r="P2" s="323"/>
      <c r="Q2" s="323"/>
      <c r="S2" s="327" t="s">
        <v>1243</v>
      </c>
      <c r="T2" s="327"/>
      <c r="U2" s="327"/>
      <c r="AA2" s="325" t="s">
        <v>1244</v>
      </c>
      <c r="AB2" s="327" t="s">
        <v>1245</v>
      </c>
      <c r="AC2" s="430" t="s">
        <v>1039</v>
      </c>
      <c r="AD2" s="430"/>
      <c r="AF2" s="430"/>
      <c r="AH2" s="430"/>
      <c r="AJ2" s="430"/>
    </row>
    <row r="3" spans="3:36" ht="18" customHeight="1">
      <c r="C3" s="326" t="s">
        <v>1246</v>
      </c>
      <c r="D3" s="326"/>
      <c r="E3" s="326"/>
      <c r="F3" s="324"/>
      <c r="J3" s="324"/>
      <c r="K3" s="323"/>
      <c r="L3" s="323"/>
      <c r="M3" s="323"/>
      <c r="N3" s="324"/>
      <c r="O3" s="323"/>
      <c r="P3" s="323"/>
      <c r="Q3" s="323"/>
      <c r="R3" s="324"/>
      <c r="S3" s="325" t="s">
        <v>1247</v>
      </c>
      <c r="T3" s="325"/>
      <c r="U3" s="325"/>
      <c r="V3" s="324"/>
      <c r="X3" s="323"/>
      <c r="Y3" s="323"/>
      <c r="AA3" s="325" t="s">
        <v>1248</v>
      </c>
      <c r="AC3" s="430" t="s">
        <v>1040</v>
      </c>
      <c r="AD3" s="430"/>
      <c r="AF3" s="430"/>
      <c r="AH3" s="430"/>
      <c r="AJ3" s="430"/>
    </row>
    <row r="4" spans="2:37" s="292" customFormat="1" ht="18" customHeight="1" thickBot="1">
      <c r="B4" s="416"/>
      <c r="C4" s="417"/>
      <c r="D4" s="417"/>
      <c r="E4" s="417"/>
      <c r="F4" s="324"/>
      <c r="G4" s="416"/>
      <c r="H4" s="416"/>
      <c r="I4" s="416"/>
      <c r="J4" s="324"/>
      <c r="K4" s="418"/>
      <c r="L4" s="418"/>
      <c r="M4" s="418"/>
      <c r="N4" s="324"/>
      <c r="O4" s="418"/>
      <c r="P4" s="418"/>
      <c r="Q4" s="418"/>
      <c r="R4" s="324"/>
      <c r="S4" s="416"/>
      <c r="T4" s="416"/>
      <c r="U4" s="416"/>
      <c r="V4" s="324"/>
      <c r="W4" s="416"/>
      <c r="X4" s="418"/>
      <c r="Y4" s="418"/>
      <c r="AA4" s="278">
        <f>SUM(AA19:AA49)</f>
        <v>23</v>
      </c>
      <c r="AB4" s="278">
        <f>SUM(AB19:AB49)</f>
        <v>9</v>
      </c>
      <c r="AC4" s="427"/>
      <c r="AD4" s="427"/>
      <c r="AE4" s="427"/>
      <c r="AF4" s="427"/>
      <c r="AG4" s="427"/>
      <c r="AH4" s="427"/>
      <c r="AI4" s="427"/>
      <c r="AJ4" s="427"/>
      <c r="AK4" s="427"/>
    </row>
    <row r="5" spans="3:25" ht="18" customHeight="1" thickBot="1">
      <c r="C5" s="326"/>
      <c r="D5" s="326"/>
      <c r="E5" s="326"/>
      <c r="F5" s="324"/>
      <c r="G5" s="282" t="s">
        <v>1249</v>
      </c>
      <c r="H5" s="306"/>
      <c r="I5" s="306"/>
      <c r="J5" s="324"/>
      <c r="K5" s="323"/>
      <c r="L5" s="323"/>
      <c r="M5" s="323"/>
      <c r="N5" s="324"/>
      <c r="O5" s="323"/>
      <c r="P5" s="323"/>
      <c r="Q5" s="323"/>
      <c r="R5" s="324"/>
      <c r="S5" s="283" t="s">
        <v>1250</v>
      </c>
      <c r="T5" s="306"/>
      <c r="U5" s="306"/>
      <c r="V5" s="324"/>
      <c r="W5" s="282" t="s">
        <v>1251</v>
      </c>
      <c r="X5" s="306"/>
      <c r="Y5" s="306"/>
    </row>
    <row r="6" spans="3:37" ht="18" customHeight="1" thickBot="1">
      <c r="C6" s="326"/>
      <c r="D6" s="326"/>
      <c r="E6" s="326"/>
      <c r="F6" s="324"/>
      <c r="G6" s="314" t="s">
        <v>1252</v>
      </c>
      <c r="H6" s="304" t="s">
        <v>1253</v>
      </c>
      <c r="I6" s="304" t="s">
        <v>1254</v>
      </c>
      <c r="J6" s="324"/>
      <c r="K6" s="323"/>
      <c r="L6" s="323"/>
      <c r="M6" s="323"/>
      <c r="N6" s="324"/>
      <c r="O6" s="323"/>
      <c r="P6" s="323"/>
      <c r="Q6" s="323"/>
      <c r="R6" s="324"/>
      <c r="S6" s="283" t="s">
        <v>1255</v>
      </c>
      <c r="T6" s="304" t="s">
        <v>1253</v>
      </c>
      <c r="U6" s="304" t="s">
        <v>1254</v>
      </c>
      <c r="V6" s="324"/>
      <c r="W6" s="283" t="s">
        <v>1256</v>
      </c>
      <c r="X6" s="304" t="s">
        <v>1253</v>
      </c>
      <c r="Y6" s="304" t="s">
        <v>1254</v>
      </c>
      <c r="AC6" s="431">
        <v>2</v>
      </c>
      <c r="AD6" s="434"/>
      <c r="AE6" s="431">
        <v>3</v>
      </c>
      <c r="AF6" s="434"/>
      <c r="AG6" s="437" t="s">
        <v>1257</v>
      </c>
      <c r="AH6" s="434"/>
      <c r="AI6" s="437">
        <v>4</v>
      </c>
      <c r="AJ6" s="434"/>
      <c r="AK6" s="437">
        <v>5</v>
      </c>
    </row>
    <row r="7" spans="7:37" ht="17.25" customHeight="1" thickBot="1">
      <c r="G7" s="302" t="s">
        <v>6</v>
      </c>
      <c r="H7" s="298" t="s">
        <v>1258</v>
      </c>
      <c r="I7" s="301" t="s">
        <v>1259</v>
      </c>
      <c r="S7" s="302" t="s">
        <v>170</v>
      </c>
      <c r="T7" s="298" t="s">
        <v>1260</v>
      </c>
      <c r="U7" s="301" t="s">
        <v>1261</v>
      </c>
      <c r="W7" s="302" t="s">
        <v>528</v>
      </c>
      <c r="X7" s="298" t="s">
        <v>1259</v>
      </c>
      <c r="Y7" s="301" t="s">
        <v>1261</v>
      </c>
      <c r="AC7" s="432" t="s">
        <v>1262</v>
      </c>
      <c r="AD7" s="435"/>
      <c r="AE7" s="432" t="s">
        <v>1263</v>
      </c>
      <c r="AF7" s="435"/>
      <c r="AG7" s="432" t="s">
        <v>1264</v>
      </c>
      <c r="AH7" s="435"/>
      <c r="AI7" s="432" t="s">
        <v>1265</v>
      </c>
      <c r="AJ7" s="435"/>
      <c r="AK7" s="432" t="s">
        <v>1266</v>
      </c>
    </row>
    <row r="8" spans="3:39" ht="17.25" customHeight="1" thickBot="1">
      <c r="C8" s="282" t="s">
        <v>1267</v>
      </c>
      <c r="D8" s="306"/>
      <c r="E8" s="306"/>
      <c r="F8" s="306"/>
      <c r="G8" s="311" t="s">
        <v>144</v>
      </c>
      <c r="H8" s="298" t="s">
        <v>1258</v>
      </c>
      <c r="I8" s="301" t="s">
        <v>1268</v>
      </c>
      <c r="J8" s="306"/>
      <c r="K8" s="278"/>
      <c r="L8" s="278"/>
      <c r="M8" s="278"/>
      <c r="N8" s="306"/>
      <c r="O8" s="283" t="s">
        <v>1269</v>
      </c>
      <c r="P8" s="306"/>
      <c r="Q8" s="306"/>
      <c r="R8" s="306"/>
      <c r="S8" s="302" t="s">
        <v>1270</v>
      </c>
      <c r="T8" s="298" t="s">
        <v>1258</v>
      </c>
      <c r="U8" s="301" t="s">
        <v>1258</v>
      </c>
      <c r="V8" s="306"/>
      <c r="W8" s="302" t="s">
        <v>122</v>
      </c>
      <c r="X8" s="298" t="s">
        <v>1268</v>
      </c>
      <c r="Y8" s="301" t="s">
        <v>1258</v>
      </c>
      <c r="AC8" s="433"/>
      <c r="AD8" s="429"/>
      <c r="AE8" s="436" t="s">
        <v>1211</v>
      </c>
      <c r="AF8" s="429"/>
      <c r="AG8" s="438" t="s">
        <v>1271</v>
      </c>
      <c r="AH8" s="429"/>
      <c r="AI8" s="438"/>
      <c r="AJ8" s="429"/>
      <c r="AK8" s="438"/>
      <c r="AM8" s="288"/>
    </row>
    <row r="9" spans="3:39" ht="17.25" thickBot="1">
      <c r="C9" s="282" t="s">
        <v>1272</v>
      </c>
      <c r="D9" s="304" t="s">
        <v>1253</v>
      </c>
      <c r="E9" s="304" t="s">
        <v>1254</v>
      </c>
      <c r="F9" s="306"/>
      <c r="G9" s="311" t="s">
        <v>1273</v>
      </c>
      <c r="H9" s="298" t="s">
        <v>1258</v>
      </c>
      <c r="I9" s="322" t="s">
        <v>1268</v>
      </c>
      <c r="J9" s="306"/>
      <c r="K9" s="278"/>
      <c r="L9" s="278"/>
      <c r="M9" s="278"/>
      <c r="N9" s="306"/>
      <c r="O9" s="283" t="s">
        <v>1274</v>
      </c>
      <c r="P9" s="304" t="s">
        <v>1275</v>
      </c>
      <c r="Q9" s="304" t="s">
        <v>1276</v>
      </c>
      <c r="R9" s="306"/>
      <c r="S9" s="302" t="s">
        <v>121</v>
      </c>
      <c r="T9" s="298" t="s">
        <v>1260</v>
      </c>
      <c r="U9" s="301" t="s">
        <v>1261</v>
      </c>
      <c r="V9" s="306"/>
      <c r="W9" s="311" t="s">
        <v>1277</v>
      </c>
      <c r="X9" s="298" t="s">
        <v>1259</v>
      </c>
      <c r="Y9" s="301" t="s">
        <v>1261</v>
      </c>
      <c r="AM9" s="288"/>
    </row>
    <row r="10" spans="2:39" ht="17.25" thickBot="1">
      <c r="B10" s="290">
        <v>1</v>
      </c>
      <c r="C10" s="319" t="s">
        <v>67</v>
      </c>
      <c r="D10" s="298" t="s">
        <v>1278</v>
      </c>
      <c r="E10" s="301" t="s">
        <v>1261</v>
      </c>
      <c r="F10" s="304"/>
      <c r="G10" s="300" t="s">
        <v>531</v>
      </c>
      <c r="H10" s="298" t="s">
        <v>1260</v>
      </c>
      <c r="I10" s="297" t="s">
        <v>1259</v>
      </c>
      <c r="J10" s="304"/>
      <c r="K10" s="278"/>
      <c r="L10" s="278"/>
      <c r="M10" s="278"/>
      <c r="N10" s="304"/>
      <c r="O10" s="302" t="s">
        <v>1279</v>
      </c>
      <c r="P10" s="298" t="s">
        <v>1280</v>
      </c>
      <c r="Q10" s="301" t="s">
        <v>1258</v>
      </c>
      <c r="R10" s="304"/>
      <c r="S10" s="302" t="s">
        <v>449</v>
      </c>
      <c r="T10" s="298" t="s">
        <v>1280</v>
      </c>
      <c r="U10" s="301" t="s">
        <v>1258</v>
      </c>
      <c r="V10" s="304"/>
      <c r="W10" s="302" t="s">
        <v>282</v>
      </c>
      <c r="X10" s="298" t="s">
        <v>1268</v>
      </c>
      <c r="Y10" s="301" t="s">
        <v>1258</v>
      </c>
      <c r="AC10" s="437">
        <v>6</v>
      </c>
      <c r="AE10" s="437">
        <v>7</v>
      </c>
      <c r="AG10" s="439">
        <v>8</v>
      </c>
      <c r="AI10" s="437">
        <v>9</v>
      </c>
      <c r="AK10" s="439">
        <v>10</v>
      </c>
      <c r="AM10" s="288"/>
    </row>
    <row r="11" spans="2:39" ht="17.25" thickBot="1">
      <c r="B11" s="289">
        <v>2</v>
      </c>
      <c r="C11" s="319" t="s">
        <v>324</v>
      </c>
      <c r="D11" s="298" t="s">
        <v>1281</v>
      </c>
      <c r="E11" s="301" t="s">
        <v>1258</v>
      </c>
      <c r="F11" s="304"/>
      <c r="G11" s="300" t="s">
        <v>80</v>
      </c>
      <c r="H11" s="298" t="s">
        <v>1280</v>
      </c>
      <c r="I11" s="297" t="s">
        <v>1268</v>
      </c>
      <c r="J11" s="304"/>
      <c r="K11" s="278"/>
      <c r="L11" s="278"/>
      <c r="M11" s="278"/>
      <c r="N11" s="304"/>
      <c r="O11" s="302" t="s">
        <v>1282</v>
      </c>
      <c r="P11" s="298" t="s">
        <v>1258</v>
      </c>
      <c r="Q11" s="301" t="s">
        <v>1268</v>
      </c>
      <c r="R11" s="304"/>
      <c r="S11" s="302" t="s">
        <v>26</v>
      </c>
      <c r="T11" s="298" t="s">
        <v>1280</v>
      </c>
      <c r="U11" s="301" t="s">
        <v>1258</v>
      </c>
      <c r="V11" s="304"/>
      <c r="W11" s="302" t="s">
        <v>133</v>
      </c>
      <c r="X11" s="298" t="s">
        <v>1268</v>
      </c>
      <c r="Y11" s="301" t="s">
        <v>1258</v>
      </c>
      <c r="AC11" s="432" t="s">
        <v>1283</v>
      </c>
      <c r="AD11" s="428"/>
      <c r="AE11" s="432" t="s">
        <v>1283</v>
      </c>
      <c r="AF11" s="428"/>
      <c r="AG11" s="440" t="s">
        <v>1284</v>
      </c>
      <c r="AH11" s="428"/>
      <c r="AI11" s="432" t="s">
        <v>1271</v>
      </c>
      <c r="AJ11" s="428"/>
      <c r="AK11" s="440" t="s">
        <v>1285</v>
      </c>
      <c r="AM11" s="288"/>
    </row>
    <row r="12" spans="2:39" ht="17.25" thickBot="1">
      <c r="B12" s="289">
        <v>3</v>
      </c>
      <c r="C12" s="319" t="s">
        <v>36</v>
      </c>
      <c r="D12" s="298" t="s">
        <v>1281</v>
      </c>
      <c r="E12" s="301" t="s">
        <v>1258</v>
      </c>
      <c r="F12" s="304"/>
      <c r="G12" s="300" t="s">
        <v>60</v>
      </c>
      <c r="H12" s="298" t="s">
        <v>1280</v>
      </c>
      <c r="I12" s="297" t="s">
        <v>1268</v>
      </c>
      <c r="J12" s="304"/>
      <c r="K12" s="278"/>
      <c r="L12" s="278"/>
      <c r="M12" s="278"/>
      <c r="N12" s="304"/>
      <c r="O12" s="302" t="s">
        <v>1286</v>
      </c>
      <c r="P12" s="298" t="s">
        <v>1258</v>
      </c>
      <c r="Q12" s="322" t="s">
        <v>1287</v>
      </c>
      <c r="R12" s="304"/>
      <c r="S12" s="302" t="s">
        <v>1288</v>
      </c>
      <c r="T12" s="298" t="s">
        <v>1261</v>
      </c>
      <c r="U12" s="301" t="s">
        <v>1261</v>
      </c>
      <c r="V12" s="304"/>
      <c r="W12" s="302" t="s">
        <v>338</v>
      </c>
      <c r="X12" s="298" t="s">
        <v>1259</v>
      </c>
      <c r="Y12" s="301" t="s">
        <v>1261</v>
      </c>
      <c r="AC12" s="438"/>
      <c r="AD12" s="429"/>
      <c r="AE12" s="438"/>
      <c r="AF12" s="429"/>
      <c r="AG12" s="441"/>
      <c r="AH12" s="429"/>
      <c r="AI12" s="438"/>
      <c r="AJ12" s="429"/>
      <c r="AK12" s="441"/>
      <c r="AM12" s="288"/>
    </row>
    <row r="13" spans="2:39" ht="17.25" thickBot="1">
      <c r="B13" s="289">
        <v>4</v>
      </c>
      <c r="C13" s="319" t="s">
        <v>527</v>
      </c>
      <c r="D13" s="298" t="s">
        <v>1278</v>
      </c>
      <c r="E13" s="301" t="s">
        <v>1261</v>
      </c>
      <c r="F13" s="304"/>
      <c r="G13" s="300" t="s">
        <v>1289</v>
      </c>
      <c r="H13" s="298">
        <v>73</v>
      </c>
      <c r="I13" s="297">
        <v>76</v>
      </c>
      <c r="J13" s="304"/>
      <c r="K13" s="278"/>
      <c r="L13" s="278"/>
      <c r="M13" s="278"/>
      <c r="N13" s="304"/>
      <c r="O13" s="302" t="s">
        <v>496</v>
      </c>
      <c r="P13" s="298" t="s">
        <v>1261</v>
      </c>
      <c r="Q13" s="322" t="s">
        <v>1290</v>
      </c>
      <c r="R13" s="304" t="s">
        <v>1291</v>
      </c>
      <c r="S13" s="302" t="s">
        <v>459</v>
      </c>
      <c r="T13" s="298" t="s">
        <v>1260</v>
      </c>
      <c r="U13" s="301" t="s">
        <v>1261</v>
      </c>
      <c r="V13" s="304"/>
      <c r="W13" s="300" t="s">
        <v>42</v>
      </c>
      <c r="X13" s="298" t="s">
        <v>1259</v>
      </c>
      <c r="Y13" s="297" t="s">
        <v>1292</v>
      </c>
      <c r="AC13" s="429"/>
      <c r="AD13" s="429"/>
      <c r="AE13" s="429"/>
      <c r="AF13" s="429"/>
      <c r="AH13" s="429"/>
      <c r="AJ13" s="429"/>
      <c r="AM13" s="288"/>
    </row>
    <row r="14" spans="2:39" ht="17.25" thickBot="1">
      <c r="B14" s="289">
        <v>5</v>
      </c>
      <c r="C14" s="319" t="s">
        <v>502</v>
      </c>
      <c r="D14" s="298" t="s">
        <v>1278</v>
      </c>
      <c r="E14" s="301" t="s">
        <v>1261</v>
      </c>
      <c r="F14" s="304"/>
      <c r="G14" s="300" t="s">
        <v>178</v>
      </c>
      <c r="H14" s="298" t="s">
        <v>1278</v>
      </c>
      <c r="I14" s="297" t="s">
        <v>1259</v>
      </c>
      <c r="J14" s="304"/>
      <c r="K14" s="278"/>
      <c r="L14" s="278"/>
      <c r="M14" s="278"/>
      <c r="N14" s="304"/>
      <c r="O14" s="300" t="s">
        <v>25</v>
      </c>
      <c r="P14" s="298" t="s">
        <v>1290</v>
      </c>
      <c r="Q14" s="297" t="s">
        <v>1259</v>
      </c>
      <c r="R14" s="304"/>
      <c r="S14" s="302" t="s">
        <v>48</v>
      </c>
      <c r="T14" s="298" t="s">
        <v>1260</v>
      </c>
      <c r="U14" s="301" t="s">
        <v>1261</v>
      </c>
      <c r="V14" s="304"/>
      <c r="W14" s="300" t="s">
        <v>151</v>
      </c>
      <c r="X14" s="298" t="s">
        <v>1259</v>
      </c>
      <c r="Y14" s="297" t="s">
        <v>1293</v>
      </c>
      <c r="AC14" s="437">
        <v>11</v>
      </c>
      <c r="AD14" s="429"/>
      <c r="AE14" s="437">
        <v>12</v>
      </c>
      <c r="AF14" s="429"/>
      <c r="AG14" s="439">
        <v>13</v>
      </c>
      <c r="AH14" s="429"/>
      <c r="AI14" s="437">
        <v>14</v>
      </c>
      <c r="AJ14" s="429"/>
      <c r="AK14" s="431">
        <v>15</v>
      </c>
      <c r="AM14" s="288"/>
    </row>
    <row r="15" spans="2:39" ht="17.25" thickBot="1">
      <c r="B15" s="289">
        <v>6</v>
      </c>
      <c r="C15" s="319" t="s">
        <v>508</v>
      </c>
      <c r="D15" s="298" t="s">
        <v>1278</v>
      </c>
      <c r="E15" s="301" t="s">
        <v>1261</v>
      </c>
      <c r="F15" s="304"/>
      <c r="G15" s="300" t="s">
        <v>169</v>
      </c>
      <c r="H15" s="298" t="s">
        <v>1278</v>
      </c>
      <c r="I15" s="297" t="s">
        <v>1259</v>
      </c>
      <c r="J15" s="304"/>
      <c r="K15" s="278"/>
      <c r="L15" s="278"/>
      <c r="M15" s="278"/>
      <c r="N15" s="304"/>
      <c r="O15" s="300" t="s">
        <v>1294</v>
      </c>
      <c r="P15" s="298" t="s">
        <v>1280</v>
      </c>
      <c r="Q15" s="297" t="s">
        <v>1280</v>
      </c>
      <c r="R15" s="304" t="s">
        <v>1295</v>
      </c>
      <c r="S15" s="302" t="s">
        <v>190</v>
      </c>
      <c r="T15" s="298" t="s">
        <v>1280</v>
      </c>
      <c r="U15" s="301" t="s">
        <v>1258</v>
      </c>
      <c r="V15" s="304"/>
      <c r="W15" s="300" t="s">
        <v>193</v>
      </c>
      <c r="X15" s="298" t="s">
        <v>1268</v>
      </c>
      <c r="Y15" s="297" t="s">
        <v>1268</v>
      </c>
      <c r="Z15" s="424" t="s">
        <v>1295</v>
      </c>
      <c r="AC15" s="432" t="s">
        <v>1296</v>
      </c>
      <c r="AD15" s="428"/>
      <c r="AE15" s="432" t="s">
        <v>1296</v>
      </c>
      <c r="AF15" s="428"/>
      <c r="AG15" s="440" t="s">
        <v>1297</v>
      </c>
      <c r="AH15" s="428"/>
      <c r="AI15" s="432" t="s">
        <v>1298</v>
      </c>
      <c r="AJ15" s="428"/>
      <c r="AK15" s="432" t="s">
        <v>1298</v>
      </c>
      <c r="AM15" s="288"/>
    </row>
    <row r="16" spans="2:39" ht="17.25" thickBot="1">
      <c r="B16" s="289">
        <v>7</v>
      </c>
      <c r="C16" s="300" t="s">
        <v>174</v>
      </c>
      <c r="D16" s="298" t="s">
        <v>1281</v>
      </c>
      <c r="E16" s="297" t="s">
        <v>1299</v>
      </c>
      <c r="F16" s="304" t="s">
        <v>1295</v>
      </c>
      <c r="G16" s="300" t="s">
        <v>228</v>
      </c>
      <c r="H16" s="298" t="s">
        <v>1281</v>
      </c>
      <c r="I16" s="297" t="s">
        <v>1287</v>
      </c>
      <c r="J16" s="304" t="s">
        <v>1295</v>
      </c>
      <c r="K16" s="278"/>
      <c r="L16" s="278"/>
      <c r="M16" s="278"/>
      <c r="N16" s="304"/>
      <c r="O16" s="300" t="s">
        <v>244</v>
      </c>
      <c r="P16" s="298" t="s">
        <v>1280</v>
      </c>
      <c r="Q16" s="297" t="s">
        <v>1280</v>
      </c>
      <c r="R16" s="304" t="s">
        <v>1295</v>
      </c>
      <c r="S16" s="299" t="s">
        <v>220</v>
      </c>
      <c r="T16" s="298" t="s">
        <v>1280</v>
      </c>
      <c r="U16" s="297" t="s">
        <v>1287</v>
      </c>
      <c r="V16" s="304" t="s">
        <v>1295</v>
      </c>
      <c r="W16" s="300" t="s">
        <v>87</v>
      </c>
      <c r="X16" s="298" t="s">
        <v>1268</v>
      </c>
      <c r="Y16" s="297" t="s">
        <v>1287</v>
      </c>
      <c r="Z16" s="424" t="s">
        <v>1295</v>
      </c>
      <c r="AC16" s="438"/>
      <c r="AD16" s="429"/>
      <c r="AE16" s="438"/>
      <c r="AF16" s="429"/>
      <c r="AG16" s="441"/>
      <c r="AH16" s="429"/>
      <c r="AI16" s="438"/>
      <c r="AJ16" s="429"/>
      <c r="AK16" s="436" t="s">
        <v>1210</v>
      </c>
      <c r="AM16" s="288"/>
    </row>
    <row r="17" spans="2:36" ht="17.25" thickBot="1">
      <c r="B17" s="289">
        <v>8</v>
      </c>
      <c r="C17" s="318" t="s">
        <v>194</v>
      </c>
      <c r="D17" s="298" t="s">
        <v>1281</v>
      </c>
      <c r="E17" s="297" t="s">
        <v>1299</v>
      </c>
      <c r="F17" s="304" t="s">
        <v>1295</v>
      </c>
      <c r="J17" s="304"/>
      <c r="K17" s="278"/>
      <c r="L17" s="278"/>
      <c r="M17" s="278"/>
      <c r="N17" s="304"/>
      <c r="O17" s="300" t="s">
        <v>1300</v>
      </c>
      <c r="P17" s="298" t="s">
        <v>1258</v>
      </c>
      <c r="Q17" s="301" t="s">
        <v>1258</v>
      </c>
      <c r="R17" s="304" t="s">
        <v>1295</v>
      </c>
      <c r="S17" s="308"/>
      <c r="T17" s="308"/>
      <c r="U17" s="308"/>
      <c r="V17" s="304"/>
      <c r="AC17" s="429"/>
      <c r="AD17" s="429"/>
      <c r="AE17" s="429"/>
      <c r="AF17" s="429"/>
      <c r="AH17" s="429"/>
      <c r="AJ17" s="429"/>
    </row>
    <row r="18" spans="2:22" ht="17.25" thickBot="1">
      <c r="B18" s="289">
        <v>9</v>
      </c>
      <c r="C18" s="318" t="s">
        <v>74</v>
      </c>
      <c r="D18" s="298" t="s">
        <v>1281</v>
      </c>
      <c r="E18" s="297" t="s">
        <v>1280</v>
      </c>
      <c r="F18" s="304" t="s">
        <v>1295</v>
      </c>
      <c r="H18" s="419"/>
      <c r="I18" s="420"/>
      <c r="J18" s="304"/>
      <c r="K18" s="278"/>
      <c r="L18" s="278"/>
      <c r="M18" s="278"/>
      <c r="N18" s="304"/>
      <c r="O18" s="300" t="s">
        <v>291</v>
      </c>
      <c r="P18" s="298" t="s">
        <v>1280</v>
      </c>
      <c r="Q18" s="297" t="s">
        <v>1299</v>
      </c>
      <c r="R18" s="304" t="s">
        <v>1295</v>
      </c>
      <c r="S18" s="308"/>
      <c r="T18" s="419"/>
      <c r="U18" s="420"/>
      <c r="V18" s="304"/>
    </row>
    <row r="19" spans="2:36" ht="17.25" thickBot="1">
      <c r="B19" s="289">
        <v>10</v>
      </c>
      <c r="C19" s="300" t="s">
        <v>189</v>
      </c>
      <c r="D19" s="298" t="s">
        <v>1281</v>
      </c>
      <c r="E19" s="297" t="s">
        <v>1280</v>
      </c>
      <c r="F19" s="286" t="s">
        <v>1295</v>
      </c>
      <c r="H19" s="421"/>
      <c r="I19" s="422"/>
      <c r="J19" s="317"/>
      <c r="K19" s="278"/>
      <c r="L19" s="278"/>
      <c r="M19" s="278"/>
      <c r="N19" s="317"/>
      <c r="O19" s="300" t="s">
        <v>1301</v>
      </c>
      <c r="P19" s="298" t="s">
        <v>1258</v>
      </c>
      <c r="Q19" s="301" t="s">
        <v>1258</v>
      </c>
      <c r="R19" s="286" t="s">
        <v>1295</v>
      </c>
      <c r="S19" s="308"/>
      <c r="T19" s="421"/>
      <c r="U19" s="422"/>
      <c r="V19" s="317"/>
      <c r="AA19" s="278">
        <v>14</v>
      </c>
      <c r="AB19" s="278">
        <v>1</v>
      </c>
      <c r="AC19" s="429"/>
      <c r="AD19" s="429"/>
      <c r="AE19" s="429"/>
      <c r="AF19" s="429"/>
      <c r="AH19" s="429"/>
      <c r="AJ19" s="429"/>
    </row>
    <row r="20" spans="2:31" ht="17.25" thickBot="1">
      <c r="B20" s="310" t="s">
        <v>1302</v>
      </c>
      <c r="C20" s="316" t="s">
        <v>1303</v>
      </c>
      <c r="D20" s="298" t="s">
        <v>1281</v>
      </c>
      <c r="E20" s="301" t="s">
        <v>1258</v>
      </c>
      <c r="F20" s="317"/>
      <c r="J20" s="317"/>
      <c r="K20" s="317"/>
      <c r="L20" s="317"/>
      <c r="M20" s="317"/>
      <c r="N20" s="317"/>
      <c r="O20" s="308"/>
      <c r="P20" s="308"/>
      <c r="Q20" s="308"/>
      <c r="R20" s="317"/>
      <c r="S20" s="308"/>
      <c r="T20" s="308"/>
      <c r="U20" s="308"/>
      <c r="V20" s="317"/>
      <c r="W20" s="317"/>
      <c r="X20" s="317"/>
      <c r="Y20" s="317"/>
      <c r="AE20" s="429"/>
    </row>
    <row r="21" spans="2:31" ht="17.25" thickBot="1">
      <c r="B21" s="291"/>
      <c r="C21" s="291"/>
      <c r="D21" s="291"/>
      <c r="E21" s="291"/>
      <c r="F21" s="294"/>
      <c r="G21" s="291"/>
      <c r="H21" s="291"/>
      <c r="I21" s="291"/>
      <c r="J21" s="294"/>
      <c r="K21" s="307"/>
      <c r="L21" s="307"/>
      <c r="M21" s="307"/>
      <c r="N21" s="294"/>
      <c r="O21" s="307"/>
      <c r="P21" s="307"/>
      <c r="Q21" s="307"/>
      <c r="R21" s="294"/>
      <c r="V21" s="294"/>
      <c r="X21" s="307"/>
      <c r="Y21" s="307"/>
      <c r="AE21" s="429"/>
    </row>
    <row r="22" spans="2:36" ht="17.25" thickBot="1">
      <c r="B22" s="291"/>
      <c r="C22" s="282" t="s">
        <v>1304</v>
      </c>
      <c r="D22" s="306"/>
      <c r="E22" s="306"/>
      <c r="G22" s="282" t="s">
        <v>1305</v>
      </c>
      <c r="H22" s="306"/>
      <c r="I22" s="306"/>
      <c r="J22" s="306"/>
      <c r="K22" s="282" t="s">
        <v>1306</v>
      </c>
      <c r="L22" s="306"/>
      <c r="M22" s="306"/>
      <c r="N22" s="306"/>
      <c r="S22" s="283" t="s">
        <v>1307</v>
      </c>
      <c r="T22" s="306"/>
      <c r="U22" s="306"/>
      <c r="V22" s="306"/>
      <c r="W22" s="283" t="s">
        <v>1308</v>
      </c>
      <c r="X22" s="306"/>
      <c r="Y22" s="306"/>
      <c r="AC22" s="430" t="s">
        <v>1212</v>
      </c>
      <c r="AD22" s="430"/>
      <c r="AE22" s="430" t="s">
        <v>1213</v>
      </c>
      <c r="AF22" s="443"/>
      <c r="AG22" s="430" t="s">
        <v>1212</v>
      </c>
      <c r="AI22" s="430" t="s">
        <v>1309</v>
      </c>
      <c r="AJ22" s="430"/>
    </row>
    <row r="23" spans="2:36" ht="17.25" thickBot="1">
      <c r="B23" s="291"/>
      <c r="C23" s="282" t="s">
        <v>1310</v>
      </c>
      <c r="D23" s="304" t="s">
        <v>1275</v>
      </c>
      <c r="E23" s="304" t="s">
        <v>1276</v>
      </c>
      <c r="G23" s="314" t="s">
        <v>1310</v>
      </c>
      <c r="H23" s="304" t="s">
        <v>1275</v>
      </c>
      <c r="I23" s="304" t="s">
        <v>1276</v>
      </c>
      <c r="J23" s="306"/>
      <c r="K23" s="305" t="s">
        <v>1311</v>
      </c>
      <c r="L23" s="304" t="s">
        <v>1275</v>
      </c>
      <c r="M23" s="304" t="s">
        <v>1276</v>
      </c>
      <c r="N23" s="306"/>
      <c r="S23" s="283" t="s">
        <v>698</v>
      </c>
      <c r="T23" s="304" t="s">
        <v>1275</v>
      </c>
      <c r="U23" s="304" t="s">
        <v>1276</v>
      </c>
      <c r="V23" s="306"/>
      <c r="W23" s="320" t="s">
        <v>1312</v>
      </c>
      <c r="X23" s="304" t="s">
        <v>1275</v>
      </c>
      <c r="Y23" s="304" t="s">
        <v>1276</v>
      </c>
      <c r="AC23" s="430" t="s">
        <v>1214</v>
      </c>
      <c r="AD23" s="430"/>
      <c r="AE23" s="444" t="s">
        <v>1313</v>
      </c>
      <c r="AF23" s="443"/>
      <c r="AG23" s="430"/>
      <c r="AI23" s="430" t="s">
        <v>1314</v>
      </c>
      <c r="AJ23" s="430"/>
    </row>
    <row r="24" spans="2:36" ht="17.25" thickBot="1">
      <c r="B24" s="290">
        <v>1</v>
      </c>
      <c r="C24" s="312" t="s">
        <v>539</v>
      </c>
      <c r="D24" s="298" t="s">
        <v>1315</v>
      </c>
      <c r="E24" s="301" t="s">
        <v>1261</v>
      </c>
      <c r="F24" s="288"/>
      <c r="G24" s="312" t="s">
        <v>355</v>
      </c>
      <c r="H24" s="298" t="s">
        <v>1315</v>
      </c>
      <c r="I24" s="301" t="s">
        <v>1261</v>
      </c>
      <c r="J24" s="286"/>
      <c r="K24" s="302" t="s">
        <v>124</v>
      </c>
      <c r="L24" s="298" t="s">
        <v>1261</v>
      </c>
      <c r="M24" s="301" t="s">
        <v>1259</v>
      </c>
      <c r="N24" s="286"/>
      <c r="S24" s="300" t="s">
        <v>32</v>
      </c>
      <c r="T24" s="298" t="s">
        <v>1260</v>
      </c>
      <c r="U24" s="297" t="s">
        <v>1292</v>
      </c>
      <c r="V24" s="286"/>
      <c r="W24" s="311" t="s">
        <v>253</v>
      </c>
      <c r="X24" s="298" t="s">
        <v>1261</v>
      </c>
      <c r="Y24" s="301" t="s">
        <v>1316</v>
      </c>
      <c r="AC24" s="430" t="s">
        <v>1215</v>
      </c>
      <c r="AD24" s="430"/>
      <c r="AE24" s="444" t="s">
        <v>1317</v>
      </c>
      <c r="AF24" s="443"/>
      <c r="AG24" s="430"/>
      <c r="AI24" s="430"/>
      <c r="AJ24" s="430"/>
    </row>
    <row r="25" spans="2:36" ht="17.25" thickBot="1">
      <c r="B25" s="289">
        <v>2</v>
      </c>
      <c r="C25" s="312" t="s">
        <v>197</v>
      </c>
      <c r="D25" s="298" t="s">
        <v>1315</v>
      </c>
      <c r="E25" s="301" t="s">
        <v>1261</v>
      </c>
      <c r="F25" s="288"/>
      <c r="G25" s="312" t="s">
        <v>188</v>
      </c>
      <c r="H25" s="298" t="s">
        <v>1315</v>
      </c>
      <c r="I25" s="301" t="s">
        <v>1261</v>
      </c>
      <c r="J25" s="286"/>
      <c r="K25" s="302" t="s">
        <v>349</v>
      </c>
      <c r="L25" s="298" t="s">
        <v>1261</v>
      </c>
      <c r="M25" s="301" t="s">
        <v>1259</v>
      </c>
      <c r="N25" s="286"/>
      <c r="S25" s="300" t="s">
        <v>155</v>
      </c>
      <c r="T25" s="298" t="s">
        <v>1260</v>
      </c>
      <c r="U25" s="297" t="s">
        <v>1292</v>
      </c>
      <c r="V25" s="286"/>
      <c r="W25" s="311" t="s">
        <v>302</v>
      </c>
      <c r="X25" s="298" t="s">
        <v>1261</v>
      </c>
      <c r="Y25" s="301" t="s">
        <v>1316</v>
      </c>
      <c r="AC25" s="430" t="s">
        <v>1216</v>
      </c>
      <c r="AD25" s="430"/>
      <c r="AE25" s="444" t="s">
        <v>1318</v>
      </c>
      <c r="AF25" s="443"/>
      <c r="AG25" s="430"/>
      <c r="AI25" s="430"/>
      <c r="AJ25" s="430"/>
    </row>
    <row r="26" spans="2:36" ht="17.25" thickBot="1">
      <c r="B26" s="289">
        <v>3</v>
      </c>
      <c r="C26" s="312" t="s">
        <v>433</v>
      </c>
      <c r="D26" s="298" t="s">
        <v>1315</v>
      </c>
      <c r="E26" s="301" t="s">
        <v>1261</v>
      </c>
      <c r="F26" s="288"/>
      <c r="G26" s="302" t="s">
        <v>1319</v>
      </c>
      <c r="H26" s="298" t="s">
        <v>1315</v>
      </c>
      <c r="I26" s="301" t="s">
        <v>1261</v>
      </c>
      <c r="J26" s="286"/>
      <c r="K26" s="302" t="s">
        <v>505</v>
      </c>
      <c r="L26" s="298" t="s">
        <v>1261</v>
      </c>
      <c r="M26" s="301" t="s">
        <v>1259</v>
      </c>
      <c r="N26" s="286"/>
      <c r="S26" s="300" t="s">
        <v>20</v>
      </c>
      <c r="T26" s="298" t="s">
        <v>1260</v>
      </c>
      <c r="U26" s="297" t="s">
        <v>1292</v>
      </c>
      <c r="V26" s="286"/>
      <c r="W26" s="311" t="s">
        <v>243</v>
      </c>
      <c r="X26" s="298" t="s">
        <v>1261</v>
      </c>
      <c r="Y26" s="301" t="s">
        <v>1316</v>
      </c>
      <c r="AC26" s="445" t="s">
        <v>1217</v>
      </c>
      <c r="AD26" s="445"/>
      <c r="AE26" s="446" t="s">
        <v>1320</v>
      </c>
      <c r="AF26" s="476"/>
      <c r="AG26" s="445"/>
      <c r="AI26" s="430"/>
      <c r="AJ26" s="430"/>
    </row>
    <row r="27" spans="2:36" ht="17.25" thickBot="1">
      <c r="B27" s="289">
        <v>4</v>
      </c>
      <c r="C27" s="312" t="s">
        <v>157</v>
      </c>
      <c r="D27" s="298" t="s">
        <v>1315</v>
      </c>
      <c r="E27" s="301" t="s">
        <v>1261</v>
      </c>
      <c r="F27" s="288"/>
      <c r="G27" s="300" t="s">
        <v>35</v>
      </c>
      <c r="H27" s="298" t="s">
        <v>1315</v>
      </c>
      <c r="I27" s="297" t="s">
        <v>1316</v>
      </c>
      <c r="J27" s="286" t="s">
        <v>1291</v>
      </c>
      <c r="K27" s="302" t="s">
        <v>506</v>
      </c>
      <c r="L27" s="298" t="s">
        <v>1261</v>
      </c>
      <c r="M27" s="301" t="s">
        <v>1259</v>
      </c>
      <c r="N27" s="286"/>
      <c r="S27" s="300" t="s">
        <v>535</v>
      </c>
      <c r="T27" s="298" t="s">
        <v>1260</v>
      </c>
      <c r="U27" s="297" t="s">
        <v>1292</v>
      </c>
      <c r="V27" s="286"/>
      <c r="W27" s="311" t="s">
        <v>183</v>
      </c>
      <c r="X27" s="298" t="s">
        <v>1261</v>
      </c>
      <c r="Y27" s="301" t="s">
        <v>1316</v>
      </c>
      <c r="AC27" s="430" t="s">
        <v>1218</v>
      </c>
      <c r="AD27" s="430"/>
      <c r="AE27" s="444" t="s">
        <v>1321</v>
      </c>
      <c r="AF27" s="443"/>
      <c r="AG27" s="430"/>
      <c r="AI27" s="430"/>
      <c r="AJ27" s="430"/>
    </row>
    <row r="28" spans="2:36" ht="17.25" thickBot="1">
      <c r="B28" s="289">
        <v>5</v>
      </c>
      <c r="C28" s="312" t="s">
        <v>361</v>
      </c>
      <c r="D28" s="298" t="s">
        <v>1315</v>
      </c>
      <c r="E28" s="301" t="s">
        <v>1261</v>
      </c>
      <c r="F28" s="288"/>
      <c r="G28" s="300" t="s">
        <v>276</v>
      </c>
      <c r="H28" s="298" t="s">
        <v>1315</v>
      </c>
      <c r="I28" s="297" t="s">
        <v>1316</v>
      </c>
      <c r="J28" s="286" t="s">
        <v>1291</v>
      </c>
      <c r="K28" s="302" t="s">
        <v>450</v>
      </c>
      <c r="L28" s="298" t="s">
        <v>1261</v>
      </c>
      <c r="M28" s="301" t="s">
        <v>1259</v>
      </c>
      <c r="N28" s="286"/>
      <c r="S28" s="300" t="s">
        <v>1322</v>
      </c>
      <c r="T28" s="298" t="s">
        <v>1261</v>
      </c>
      <c r="U28" s="301" t="s">
        <v>1261</v>
      </c>
      <c r="V28" s="286"/>
      <c r="W28" s="311" t="s">
        <v>396</v>
      </c>
      <c r="X28" s="298" t="s">
        <v>1261</v>
      </c>
      <c r="Y28" s="301" t="s">
        <v>1316</v>
      </c>
      <c r="AC28" s="430" t="s">
        <v>1219</v>
      </c>
      <c r="AD28" s="430"/>
      <c r="AE28" s="444" t="s">
        <v>1323</v>
      </c>
      <c r="AF28" s="443"/>
      <c r="AG28" s="430"/>
      <c r="AI28" s="430" t="s">
        <v>1324</v>
      </c>
      <c r="AJ28" s="430"/>
    </row>
    <row r="29" spans="2:36" ht="17.25" thickBot="1">
      <c r="B29" s="289">
        <v>6</v>
      </c>
      <c r="C29" s="312" t="s">
        <v>1325</v>
      </c>
      <c r="D29" s="298" t="s">
        <v>1258</v>
      </c>
      <c r="E29" s="301" t="s">
        <v>1258</v>
      </c>
      <c r="F29" s="288"/>
      <c r="G29" s="299" t="s">
        <v>515</v>
      </c>
      <c r="H29" s="298" t="s">
        <v>1326</v>
      </c>
      <c r="I29" s="297" t="s">
        <v>1299</v>
      </c>
      <c r="J29" s="286" t="s">
        <v>1295</v>
      </c>
      <c r="K29" s="302" t="s">
        <v>541</v>
      </c>
      <c r="L29" s="298" t="s">
        <v>1258</v>
      </c>
      <c r="M29" s="301" t="s">
        <v>1268</v>
      </c>
      <c r="N29" s="286"/>
      <c r="S29" s="300" t="s">
        <v>38</v>
      </c>
      <c r="T29" s="298" t="s">
        <v>1280</v>
      </c>
      <c r="U29" s="297" t="s">
        <v>1327</v>
      </c>
      <c r="V29" s="286"/>
      <c r="W29" s="311" t="s">
        <v>372</v>
      </c>
      <c r="X29" s="298" t="s">
        <v>1258</v>
      </c>
      <c r="Y29" s="301" t="s">
        <v>1299</v>
      </c>
      <c r="AC29" s="430"/>
      <c r="AD29" s="430"/>
      <c r="AE29" s="430"/>
      <c r="AF29" s="443"/>
      <c r="AG29" s="430"/>
      <c r="AI29" s="430" t="s">
        <v>1328</v>
      </c>
      <c r="AJ29" s="430"/>
    </row>
    <row r="30" spans="2:36" ht="17.25" thickBot="1">
      <c r="B30" s="289">
        <v>7</v>
      </c>
      <c r="C30" s="312" t="s">
        <v>384</v>
      </c>
      <c r="D30" s="298" t="s">
        <v>1326</v>
      </c>
      <c r="E30" s="301" t="s">
        <v>1258</v>
      </c>
      <c r="F30" s="288"/>
      <c r="G30" s="300" t="s">
        <v>196</v>
      </c>
      <c r="H30" s="298" t="s">
        <v>1326</v>
      </c>
      <c r="I30" s="297" t="s">
        <v>1287</v>
      </c>
      <c r="J30" s="286" t="s">
        <v>1295</v>
      </c>
      <c r="K30" s="311" t="s">
        <v>93</v>
      </c>
      <c r="L30" s="298" t="s">
        <v>1258</v>
      </c>
      <c r="M30" s="301" t="s">
        <v>1268</v>
      </c>
      <c r="N30" s="317"/>
      <c r="S30" s="300" t="s">
        <v>509</v>
      </c>
      <c r="T30" s="298" t="s">
        <v>1280</v>
      </c>
      <c r="U30" s="297" t="s">
        <v>1327</v>
      </c>
      <c r="V30" s="317"/>
      <c r="W30" s="302" t="s">
        <v>1329</v>
      </c>
      <c r="X30" s="298" t="s">
        <v>1258</v>
      </c>
      <c r="Y30" s="301" t="s">
        <v>1258</v>
      </c>
      <c r="AC30" s="430"/>
      <c r="AD30" s="430"/>
      <c r="AE30" s="430"/>
      <c r="AF30" s="443"/>
      <c r="AG30" s="430"/>
      <c r="AI30" s="430" t="s">
        <v>1330</v>
      </c>
      <c r="AJ30" s="430"/>
    </row>
    <row r="31" spans="2:36" ht="17.25" thickBot="1">
      <c r="B31" s="289">
        <v>8</v>
      </c>
      <c r="C31" s="312" t="s">
        <v>323</v>
      </c>
      <c r="D31" s="298" t="s">
        <v>1326</v>
      </c>
      <c r="E31" s="301" t="s">
        <v>1258</v>
      </c>
      <c r="F31" s="288"/>
      <c r="G31" s="300" t="s">
        <v>352</v>
      </c>
      <c r="H31" s="298" t="s">
        <v>1326</v>
      </c>
      <c r="I31" s="297" t="s">
        <v>1331</v>
      </c>
      <c r="J31" s="317"/>
      <c r="K31" s="302" t="s">
        <v>29</v>
      </c>
      <c r="L31" s="298" t="s">
        <v>1258</v>
      </c>
      <c r="M31" s="301" t="s">
        <v>1268</v>
      </c>
      <c r="N31" s="317"/>
      <c r="S31" s="300" t="s">
        <v>1332</v>
      </c>
      <c r="T31" s="298" t="s">
        <v>1280</v>
      </c>
      <c r="U31" s="297" t="s">
        <v>1327</v>
      </c>
      <c r="V31" s="317"/>
      <c r="W31" s="311" t="s">
        <v>488</v>
      </c>
      <c r="X31" s="298" t="s">
        <v>1258</v>
      </c>
      <c r="Y31" s="301" t="s">
        <v>1327</v>
      </c>
      <c r="AC31" s="430"/>
      <c r="AD31" s="430"/>
      <c r="AE31" s="430"/>
      <c r="AF31" s="443"/>
      <c r="AG31" s="430"/>
      <c r="AI31" s="430" t="s">
        <v>1333</v>
      </c>
      <c r="AJ31" s="430"/>
    </row>
    <row r="32" spans="2:36" ht="17.25" thickBot="1">
      <c r="B32" s="289">
        <v>9</v>
      </c>
      <c r="C32" s="312" t="s">
        <v>288</v>
      </c>
      <c r="D32" s="298" t="s">
        <v>1326</v>
      </c>
      <c r="E32" s="301" t="s">
        <v>1258</v>
      </c>
      <c r="F32" s="288"/>
      <c r="G32" s="300" t="s">
        <v>437</v>
      </c>
      <c r="H32" s="298" t="s">
        <v>1326</v>
      </c>
      <c r="I32" s="297" t="s">
        <v>1331</v>
      </c>
      <c r="J32" s="286"/>
      <c r="K32" s="302" t="s">
        <v>1334</v>
      </c>
      <c r="L32" s="298">
        <v>71</v>
      </c>
      <c r="M32" s="301">
        <v>74</v>
      </c>
      <c r="N32" s="286"/>
      <c r="S32" s="300" t="s">
        <v>1335</v>
      </c>
      <c r="T32" s="298" t="s">
        <v>1258</v>
      </c>
      <c r="U32" s="301" t="s">
        <v>1258</v>
      </c>
      <c r="V32" s="286"/>
      <c r="W32" s="311" t="s">
        <v>1336</v>
      </c>
      <c r="X32" s="298" t="s">
        <v>1258</v>
      </c>
      <c r="Y32" s="301" t="s">
        <v>1327</v>
      </c>
      <c r="AC32" s="317"/>
      <c r="AD32" s="430"/>
      <c r="AE32" s="317"/>
      <c r="AF32" s="443"/>
      <c r="AG32" s="430"/>
      <c r="AI32" s="317" t="s">
        <v>1337</v>
      </c>
      <c r="AJ32" s="430"/>
    </row>
    <row r="33" spans="2:36" ht="17.25" thickBot="1">
      <c r="B33" s="289">
        <v>10</v>
      </c>
      <c r="C33" s="300" t="s">
        <v>45</v>
      </c>
      <c r="D33" s="298" t="s">
        <v>1326</v>
      </c>
      <c r="E33" s="297" t="s">
        <v>1287</v>
      </c>
      <c r="F33" s="425" t="s">
        <v>1295</v>
      </c>
      <c r="G33" s="313" t="s">
        <v>543</v>
      </c>
      <c r="H33" s="298" t="s">
        <v>1258</v>
      </c>
      <c r="I33" s="301" t="s">
        <v>1268</v>
      </c>
      <c r="J33" s="286"/>
      <c r="K33" s="313" t="s">
        <v>379</v>
      </c>
      <c r="L33" s="298" t="s">
        <v>1258</v>
      </c>
      <c r="M33" s="301" t="s">
        <v>1268</v>
      </c>
      <c r="N33" s="286"/>
      <c r="S33" s="300" t="s">
        <v>377</v>
      </c>
      <c r="T33" s="298" t="s">
        <v>1280</v>
      </c>
      <c r="U33" s="297" t="s">
        <v>1280</v>
      </c>
      <c r="V33" s="286"/>
      <c r="W33" s="311" t="s">
        <v>391</v>
      </c>
      <c r="X33" s="298" t="s">
        <v>1258</v>
      </c>
      <c r="Y33" s="301" t="s">
        <v>1327</v>
      </c>
      <c r="AA33" s="278">
        <v>5</v>
      </c>
      <c r="AB33" s="278">
        <v>3</v>
      </c>
      <c r="AC33" s="317"/>
      <c r="AD33" s="430"/>
      <c r="AE33" s="317"/>
      <c r="AF33" s="443"/>
      <c r="AG33" s="430"/>
      <c r="AI33" s="317" t="s">
        <v>1338</v>
      </c>
      <c r="AJ33" s="430"/>
    </row>
    <row r="34" spans="2:36" ht="16.5">
      <c r="B34" s="310" t="s">
        <v>1302</v>
      </c>
      <c r="F34" s="315"/>
      <c r="G34" s="291"/>
      <c r="H34" s="291"/>
      <c r="I34" s="291"/>
      <c r="J34" s="315"/>
      <c r="K34" s="307"/>
      <c r="L34" s="307"/>
      <c r="M34" s="307"/>
      <c r="N34" s="315"/>
      <c r="V34" s="315"/>
      <c r="AC34" s="304"/>
      <c r="AD34" s="430"/>
      <c r="AE34" s="304"/>
      <c r="AF34" s="443"/>
      <c r="AG34" s="430"/>
      <c r="AI34" s="304" t="s">
        <v>1339</v>
      </c>
      <c r="AJ34" s="430"/>
    </row>
    <row r="35" spans="2:36" ht="17.25" thickBot="1">
      <c r="B35" s="310"/>
      <c r="C35" s="315"/>
      <c r="D35" s="315"/>
      <c r="E35" s="315"/>
      <c r="F35" s="315"/>
      <c r="G35" s="291"/>
      <c r="H35" s="291"/>
      <c r="I35" s="291"/>
      <c r="J35" s="315"/>
      <c r="K35" s="307"/>
      <c r="L35" s="307"/>
      <c r="M35" s="307"/>
      <c r="N35" s="315"/>
      <c r="V35" s="315"/>
      <c r="AC35" s="304"/>
      <c r="AD35" s="430"/>
      <c r="AE35" s="304"/>
      <c r="AF35" s="443"/>
      <c r="AG35" s="430"/>
      <c r="AI35" s="304" t="s">
        <v>1340</v>
      </c>
      <c r="AJ35" s="430"/>
    </row>
    <row r="36" spans="2:36" ht="17.25" thickBot="1">
      <c r="B36" s="291"/>
      <c r="C36" s="282" t="s">
        <v>1341</v>
      </c>
      <c r="D36" s="287"/>
      <c r="E36" s="287"/>
      <c r="G36" s="282" t="s">
        <v>1342</v>
      </c>
      <c r="H36" s="287"/>
      <c r="I36" s="287"/>
      <c r="K36" s="282" t="s">
        <v>1343</v>
      </c>
      <c r="L36" s="306"/>
      <c r="M36" s="306"/>
      <c r="S36" s="283" t="s">
        <v>1344</v>
      </c>
      <c r="T36" s="287"/>
      <c r="U36" s="287"/>
      <c r="W36" s="282" t="s">
        <v>1345</v>
      </c>
      <c r="X36" s="306"/>
      <c r="Y36" s="306"/>
      <c r="AC36" s="430" t="s">
        <v>1220</v>
      </c>
      <c r="AD36" s="430"/>
      <c r="AE36" s="444" t="s">
        <v>1346</v>
      </c>
      <c r="AF36" s="443"/>
      <c r="AG36" s="430" t="s">
        <v>881</v>
      </c>
      <c r="AI36" s="317" t="s">
        <v>776</v>
      </c>
      <c r="AJ36" s="430"/>
    </row>
    <row r="37" spans="2:36" ht="17.25" thickBot="1">
      <c r="B37" s="291"/>
      <c r="C37" s="314" t="s">
        <v>1347</v>
      </c>
      <c r="D37" s="304" t="s">
        <v>1253</v>
      </c>
      <c r="E37" s="304" t="s">
        <v>1254</v>
      </c>
      <c r="G37" s="282" t="s">
        <v>1347</v>
      </c>
      <c r="H37" s="304" t="s">
        <v>1253</v>
      </c>
      <c r="I37" s="304" t="s">
        <v>1254</v>
      </c>
      <c r="K37" s="305" t="s">
        <v>1348</v>
      </c>
      <c r="L37" s="304" t="s">
        <v>1253</v>
      </c>
      <c r="M37" s="304" t="s">
        <v>1254</v>
      </c>
      <c r="S37" s="282" t="s">
        <v>696</v>
      </c>
      <c r="T37" s="304" t="s">
        <v>1253</v>
      </c>
      <c r="U37" s="304" t="s">
        <v>1254</v>
      </c>
      <c r="W37" s="283" t="s">
        <v>1349</v>
      </c>
      <c r="X37" s="304" t="s">
        <v>1253</v>
      </c>
      <c r="Y37" s="304" t="s">
        <v>1254</v>
      </c>
      <c r="AC37" s="430"/>
      <c r="AD37" s="430"/>
      <c r="AE37" s="430"/>
      <c r="AF37" s="430"/>
      <c r="AG37" s="430"/>
      <c r="AI37" s="430" t="s">
        <v>1350</v>
      </c>
      <c r="AJ37" s="430"/>
    </row>
    <row r="38" spans="2:36" ht="17.25" thickBot="1">
      <c r="B38" s="290">
        <v>1</v>
      </c>
      <c r="C38" s="312" t="s">
        <v>192</v>
      </c>
      <c r="D38" s="298" t="s">
        <v>1351</v>
      </c>
      <c r="E38" s="301" t="s">
        <v>1258</v>
      </c>
      <c r="F38" s="288"/>
      <c r="G38" s="303" t="s">
        <v>211</v>
      </c>
      <c r="H38" s="298" t="s">
        <v>1351</v>
      </c>
      <c r="I38" s="301" t="s">
        <v>1258</v>
      </c>
      <c r="K38" s="302" t="s">
        <v>551</v>
      </c>
      <c r="L38" s="298" t="s">
        <v>1258</v>
      </c>
      <c r="M38" s="322" t="s">
        <v>1331</v>
      </c>
      <c r="N38" s="288"/>
      <c r="S38" s="302" t="s">
        <v>290</v>
      </c>
      <c r="T38" s="298" t="s">
        <v>1287</v>
      </c>
      <c r="U38" s="301" t="s">
        <v>1258</v>
      </c>
      <c r="W38" s="313" t="s">
        <v>97</v>
      </c>
      <c r="X38" s="298" t="s">
        <v>1258</v>
      </c>
      <c r="Y38" s="301" t="s">
        <v>1287</v>
      </c>
      <c r="AC38" s="430"/>
      <c r="AD38" s="430"/>
      <c r="AE38" s="430"/>
      <c r="AF38" s="430"/>
      <c r="AG38" s="430"/>
      <c r="AI38" s="430" t="s">
        <v>1352</v>
      </c>
      <c r="AJ38" s="430"/>
    </row>
    <row r="39" spans="2:36" ht="17.25" thickBot="1">
      <c r="B39" s="289">
        <v>2</v>
      </c>
      <c r="C39" s="312" t="s">
        <v>1353</v>
      </c>
      <c r="D39" s="298" t="s">
        <v>1258</v>
      </c>
      <c r="E39" s="301" t="s">
        <v>1258</v>
      </c>
      <c r="F39" s="288"/>
      <c r="G39" s="303" t="s">
        <v>5</v>
      </c>
      <c r="H39" s="298" t="s">
        <v>1351</v>
      </c>
      <c r="I39" s="301" t="s">
        <v>1258</v>
      </c>
      <c r="K39" s="302" t="s">
        <v>328</v>
      </c>
      <c r="L39" s="298" t="s">
        <v>1258</v>
      </c>
      <c r="M39" s="322" t="s">
        <v>1331</v>
      </c>
      <c r="N39" s="288"/>
      <c r="S39" s="302" t="s">
        <v>272</v>
      </c>
      <c r="T39" s="298" t="s">
        <v>1287</v>
      </c>
      <c r="U39" s="301" t="s">
        <v>1258</v>
      </c>
      <c r="W39" s="313" t="s">
        <v>117</v>
      </c>
      <c r="X39" s="298" t="s">
        <v>1258</v>
      </c>
      <c r="Y39" s="301" t="s">
        <v>1287</v>
      </c>
      <c r="AC39" s="430" t="s">
        <v>1221</v>
      </c>
      <c r="AD39" s="430"/>
      <c r="AE39" s="444" t="s">
        <v>1354</v>
      </c>
      <c r="AF39" s="430"/>
      <c r="AG39" s="430" t="s">
        <v>1355</v>
      </c>
      <c r="AI39" s="430" t="s">
        <v>1356</v>
      </c>
      <c r="AJ39" s="430"/>
    </row>
    <row r="40" spans="2:36" ht="17.25" thickBot="1">
      <c r="B40" s="289">
        <v>3</v>
      </c>
      <c r="C40" s="312" t="s">
        <v>300</v>
      </c>
      <c r="D40" s="298" t="s">
        <v>1351</v>
      </c>
      <c r="E40" s="301" t="s">
        <v>1258</v>
      </c>
      <c r="F40" s="288"/>
      <c r="G40" s="303" t="s">
        <v>339</v>
      </c>
      <c r="H40" s="298" t="s">
        <v>1351</v>
      </c>
      <c r="I40" s="301" t="s">
        <v>1258</v>
      </c>
      <c r="K40" s="302" t="s">
        <v>214</v>
      </c>
      <c r="L40" s="298" t="s">
        <v>1258</v>
      </c>
      <c r="M40" s="322" t="s">
        <v>1331</v>
      </c>
      <c r="N40" s="288"/>
      <c r="S40" s="302" t="s">
        <v>209</v>
      </c>
      <c r="T40" s="298" t="s">
        <v>1287</v>
      </c>
      <c r="U40" s="301" t="s">
        <v>1258</v>
      </c>
      <c r="W40" s="299" t="s">
        <v>246</v>
      </c>
      <c r="X40" s="298" t="s">
        <v>1287</v>
      </c>
      <c r="Y40" s="297" t="s">
        <v>1287</v>
      </c>
      <c r="AC40" s="430"/>
      <c r="AD40" s="430"/>
      <c r="AE40" s="430"/>
      <c r="AF40" s="430"/>
      <c r="AG40" s="430"/>
      <c r="AI40" s="430" t="s">
        <v>1357</v>
      </c>
      <c r="AJ40" s="430"/>
    </row>
    <row r="41" spans="2:36" ht="17.25" thickBot="1">
      <c r="B41" s="289">
        <v>4</v>
      </c>
      <c r="C41" s="312" t="s">
        <v>123</v>
      </c>
      <c r="D41" s="298" t="s">
        <v>1351</v>
      </c>
      <c r="E41" s="301" t="s">
        <v>1258</v>
      </c>
      <c r="F41" s="288"/>
      <c r="G41" s="300" t="s">
        <v>542</v>
      </c>
      <c r="H41" s="298" t="s">
        <v>1351</v>
      </c>
      <c r="I41" s="297" t="s">
        <v>1331</v>
      </c>
      <c r="K41" s="302" t="s">
        <v>285</v>
      </c>
      <c r="L41" s="298" t="s">
        <v>1258</v>
      </c>
      <c r="M41" s="322" t="s">
        <v>1331</v>
      </c>
      <c r="N41" s="288"/>
      <c r="S41" s="302" t="s">
        <v>79</v>
      </c>
      <c r="T41" s="298" t="s">
        <v>1287</v>
      </c>
      <c r="U41" s="301" t="s">
        <v>1258</v>
      </c>
      <c r="W41" s="299" t="s">
        <v>256</v>
      </c>
      <c r="X41" s="298" t="s">
        <v>565</v>
      </c>
      <c r="Y41" s="297" t="s">
        <v>565</v>
      </c>
      <c r="AC41" s="430"/>
      <c r="AD41" s="430"/>
      <c r="AE41" s="430"/>
      <c r="AF41" s="430"/>
      <c r="AG41" s="430"/>
      <c r="AI41" s="430" t="s">
        <v>1358</v>
      </c>
      <c r="AJ41" s="430"/>
    </row>
    <row r="42" spans="2:36" ht="17.25" thickBot="1">
      <c r="B42" s="289">
        <v>5</v>
      </c>
      <c r="C42" s="312" t="s">
        <v>172</v>
      </c>
      <c r="D42" s="298" t="s">
        <v>1351</v>
      </c>
      <c r="E42" s="301" t="s">
        <v>1258</v>
      </c>
      <c r="F42" s="288"/>
      <c r="G42" s="300" t="s">
        <v>310</v>
      </c>
      <c r="H42" s="298" t="s">
        <v>1351</v>
      </c>
      <c r="I42" s="297" t="s">
        <v>1331</v>
      </c>
      <c r="K42" s="302" t="s">
        <v>175</v>
      </c>
      <c r="L42" s="298" t="s">
        <v>1258</v>
      </c>
      <c r="M42" s="322" t="s">
        <v>1280</v>
      </c>
      <c r="N42" s="288"/>
      <c r="S42" s="302" t="s">
        <v>1359</v>
      </c>
      <c r="T42" s="298">
        <v>71</v>
      </c>
      <c r="U42" s="301" t="s">
        <v>1258</v>
      </c>
      <c r="W42" s="300" t="s">
        <v>1360</v>
      </c>
      <c r="X42" s="298" t="s">
        <v>1361</v>
      </c>
      <c r="Y42" s="297" t="s">
        <v>1361</v>
      </c>
      <c r="AC42" s="430" t="s">
        <v>1222</v>
      </c>
      <c r="AD42" s="430"/>
      <c r="AE42" s="430" t="s">
        <v>1223</v>
      </c>
      <c r="AF42" s="430"/>
      <c r="AG42" s="430"/>
      <c r="AI42" s="430" t="s">
        <v>1362</v>
      </c>
      <c r="AJ42" s="430"/>
    </row>
    <row r="43" spans="2:36" ht="17.25" thickBot="1">
      <c r="B43" s="289">
        <v>6</v>
      </c>
      <c r="C43" s="312" t="s">
        <v>1363</v>
      </c>
      <c r="D43" s="298" t="s">
        <v>1364</v>
      </c>
      <c r="E43" s="301" t="s">
        <v>1364</v>
      </c>
      <c r="F43" s="288"/>
      <c r="G43" s="300" t="s">
        <v>538</v>
      </c>
      <c r="H43" s="298" t="s">
        <v>1365</v>
      </c>
      <c r="I43" s="297" t="s">
        <v>1366</v>
      </c>
      <c r="K43" s="302" t="s">
        <v>465</v>
      </c>
      <c r="L43" s="298" t="s">
        <v>1364</v>
      </c>
      <c r="M43" s="322" t="s">
        <v>1367</v>
      </c>
      <c r="N43" s="288"/>
      <c r="S43" s="302" t="s">
        <v>68</v>
      </c>
      <c r="T43" s="298" t="s">
        <v>1361</v>
      </c>
      <c r="U43" s="301" t="s">
        <v>1364</v>
      </c>
      <c r="W43" s="300" t="s">
        <v>353</v>
      </c>
      <c r="X43" s="298" t="s">
        <v>1361</v>
      </c>
      <c r="Y43" s="297" t="s">
        <v>1361</v>
      </c>
      <c r="AC43" s="445" t="s">
        <v>1224</v>
      </c>
      <c r="AD43" s="445"/>
      <c r="AE43" s="446" t="s">
        <v>1368</v>
      </c>
      <c r="AF43" s="445"/>
      <c r="AG43" s="445"/>
      <c r="AI43" s="430"/>
      <c r="AJ43" s="430"/>
    </row>
    <row r="44" spans="2:36" ht="17.25" thickBot="1">
      <c r="B44" s="289">
        <v>7</v>
      </c>
      <c r="C44" s="312" t="s">
        <v>274</v>
      </c>
      <c r="D44" s="298" t="s">
        <v>1365</v>
      </c>
      <c r="E44" s="301" t="s">
        <v>1364</v>
      </c>
      <c r="F44" s="288"/>
      <c r="G44" s="300" t="s">
        <v>114</v>
      </c>
      <c r="H44" s="298" t="s">
        <v>1365</v>
      </c>
      <c r="I44" s="297" t="s">
        <v>1369</v>
      </c>
      <c r="J44" s="280" t="s">
        <v>1370</v>
      </c>
      <c r="K44" s="302" t="s">
        <v>234</v>
      </c>
      <c r="L44" s="298" t="s">
        <v>1364</v>
      </c>
      <c r="M44" s="322" t="s">
        <v>1367</v>
      </c>
      <c r="N44" s="288"/>
      <c r="S44" s="302" t="s">
        <v>14</v>
      </c>
      <c r="T44" s="298" t="s">
        <v>1361</v>
      </c>
      <c r="U44" s="301" t="s">
        <v>1364</v>
      </c>
      <c r="W44" s="300" t="s">
        <v>84</v>
      </c>
      <c r="X44" s="298" t="s">
        <v>1361</v>
      </c>
      <c r="Y44" s="297" t="s">
        <v>1371</v>
      </c>
      <c r="AC44" s="444" t="s">
        <v>1372</v>
      </c>
      <c r="AD44" s="430"/>
      <c r="AE44" s="444" t="s">
        <v>1373</v>
      </c>
      <c r="AF44" s="430"/>
      <c r="AG44" s="430" t="s">
        <v>1224</v>
      </c>
      <c r="AI44" s="430" t="s">
        <v>1374</v>
      </c>
      <c r="AJ44" s="430"/>
    </row>
    <row r="45" spans="2:36" ht="17.25" thickBot="1">
      <c r="B45" s="289">
        <v>8</v>
      </c>
      <c r="C45" s="312" t="s">
        <v>71</v>
      </c>
      <c r="D45" s="298" t="s">
        <v>1351</v>
      </c>
      <c r="E45" s="301" t="s">
        <v>1258</v>
      </c>
      <c r="F45" s="288"/>
      <c r="G45" s="300" t="s">
        <v>222</v>
      </c>
      <c r="H45" s="298" t="s">
        <v>1351</v>
      </c>
      <c r="I45" s="297" t="s">
        <v>1299</v>
      </c>
      <c r="J45" s="280" t="s">
        <v>1295</v>
      </c>
      <c r="K45" s="302" t="s">
        <v>1375</v>
      </c>
      <c r="L45" s="298" t="s">
        <v>1258</v>
      </c>
      <c r="M45" s="322" t="s">
        <v>1280</v>
      </c>
      <c r="N45" s="288"/>
      <c r="S45" s="302" t="s">
        <v>159</v>
      </c>
      <c r="T45" s="298" t="s">
        <v>1287</v>
      </c>
      <c r="U45" s="301" t="s">
        <v>1258</v>
      </c>
      <c r="W45" s="300" t="s">
        <v>249</v>
      </c>
      <c r="X45" s="298" t="s">
        <v>1287</v>
      </c>
      <c r="Y45" s="297" t="s">
        <v>1299</v>
      </c>
      <c r="AC45" s="430"/>
      <c r="AD45" s="430"/>
      <c r="AE45" s="444" t="s">
        <v>1376</v>
      </c>
      <c r="AF45" s="430"/>
      <c r="AG45" s="430"/>
      <c r="AI45" s="430" t="s">
        <v>1377</v>
      </c>
      <c r="AJ45" s="430"/>
    </row>
    <row r="46" spans="2:36" ht="17.25" thickBot="1">
      <c r="B46" s="289">
        <v>9</v>
      </c>
      <c r="C46" s="303" t="s">
        <v>231</v>
      </c>
      <c r="D46" s="298" t="s">
        <v>1351</v>
      </c>
      <c r="E46" s="301" t="s">
        <v>1258</v>
      </c>
      <c r="F46" s="288"/>
      <c r="G46" s="300" t="s">
        <v>21</v>
      </c>
      <c r="H46" s="298" t="s">
        <v>1351</v>
      </c>
      <c r="I46" s="297" t="s">
        <v>1287</v>
      </c>
      <c r="J46" s="280" t="s">
        <v>1295</v>
      </c>
      <c r="K46" s="300" t="s">
        <v>1378</v>
      </c>
      <c r="L46" s="298">
        <v>70</v>
      </c>
      <c r="M46" s="297">
        <v>73</v>
      </c>
      <c r="N46" s="288"/>
      <c r="S46" s="300" t="s">
        <v>346</v>
      </c>
      <c r="T46" s="298" t="s">
        <v>1287</v>
      </c>
      <c r="U46" s="297" t="s">
        <v>1331</v>
      </c>
      <c r="W46" s="300" t="s">
        <v>1048</v>
      </c>
      <c r="X46" s="298">
        <v>70</v>
      </c>
      <c r="Y46" s="297">
        <v>73</v>
      </c>
      <c r="AC46" s="430"/>
      <c r="AD46" s="430"/>
      <c r="AE46" s="430"/>
      <c r="AF46" s="430"/>
      <c r="AG46" s="430"/>
      <c r="AI46" s="430" t="s">
        <v>1379</v>
      </c>
      <c r="AJ46" s="430"/>
    </row>
    <row r="47" spans="2:36" ht="17.25" thickBot="1">
      <c r="B47" s="289">
        <v>10</v>
      </c>
      <c r="C47" s="311" t="s">
        <v>267</v>
      </c>
      <c r="D47" s="298" t="s">
        <v>1351</v>
      </c>
      <c r="E47" s="301" t="s">
        <v>1258</v>
      </c>
      <c r="F47" s="288"/>
      <c r="G47" s="299" t="s">
        <v>152</v>
      </c>
      <c r="H47" s="298" t="s">
        <v>1351</v>
      </c>
      <c r="I47" s="297" t="s">
        <v>1327</v>
      </c>
      <c r="J47" s="280" t="s">
        <v>1295</v>
      </c>
      <c r="K47" s="300" t="s">
        <v>1053</v>
      </c>
      <c r="L47" s="298">
        <v>70</v>
      </c>
      <c r="M47" s="301" t="s">
        <v>1258</v>
      </c>
      <c r="N47" s="288"/>
      <c r="S47" s="300" t="s">
        <v>694</v>
      </c>
      <c r="T47" s="298" t="s">
        <v>1287</v>
      </c>
      <c r="U47" s="297" t="s">
        <v>1280</v>
      </c>
      <c r="W47" s="300"/>
      <c r="X47" s="298"/>
      <c r="Y47" s="301"/>
      <c r="AA47" s="278">
        <v>4</v>
      </c>
      <c r="AB47" s="278">
        <v>5</v>
      </c>
      <c r="AC47" s="430"/>
      <c r="AD47" s="430"/>
      <c r="AE47" s="430"/>
      <c r="AF47" s="430"/>
      <c r="AG47" s="430"/>
      <c r="AI47" s="430" t="s">
        <v>1380</v>
      </c>
      <c r="AJ47" s="430"/>
    </row>
    <row r="48" spans="2:36" ht="17.25" thickBot="1">
      <c r="B48" s="310" t="s">
        <v>1302</v>
      </c>
      <c r="C48" s="406" t="s">
        <v>1381</v>
      </c>
      <c r="D48" s="298" t="s">
        <v>1258</v>
      </c>
      <c r="E48" s="301" t="s">
        <v>1258</v>
      </c>
      <c r="F48" s="308"/>
      <c r="J48" s="308"/>
      <c r="K48" s="307"/>
      <c r="L48" s="307"/>
      <c r="M48" s="307"/>
      <c r="N48" s="308"/>
      <c r="S48" s="307"/>
      <c r="T48" s="307"/>
      <c r="U48" s="307"/>
      <c r="V48" s="308"/>
      <c r="AC48" s="430"/>
      <c r="AD48" s="430"/>
      <c r="AE48" s="430"/>
      <c r="AF48" s="430"/>
      <c r="AG48" s="430"/>
      <c r="AI48" s="430" t="s">
        <v>1382</v>
      </c>
      <c r="AJ48" s="430"/>
    </row>
    <row r="49" spans="1:36" ht="17.25" thickBot="1">
      <c r="A49" s="296"/>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AC49" s="430"/>
      <c r="AD49" s="430"/>
      <c r="AE49" s="430"/>
      <c r="AF49" s="430"/>
      <c r="AG49" s="430"/>
      <c r="AI49" s="430" t="s">
        <v>1383</v>
      </c>
      <c r="AJ49" s="430"/>
    </row>
    <row r="50" spans="2:36" ht="17.25" thickBot="1">
      <c r="B50" s="291"/>
      <c r="C50" s="278"/>
      <c r="D50" s="278"/>
      <c r="E50" s="278"/>
      <c r="F50" s="288"/>
      <c r="H50" s="278"/>
      <c r="I50" s="278"/>
      <c r="J50" s="288"/>
      <c r="K50" s="282"/>
      <c r="L50" s="278"/>
      <c r="M50" s="278"/>
      <c r="N50" s="288"/>
      <c r="O50" s="282"/>
      <c r="P50" s="278"/>
      <c r="Q50" s="278"/>
      <c r="R50" s="288"/>
      <c r="T50" s="287"/>
      <c r="U50" s="287"/>
      <c r="V50" s="288"/>
      <c r="W50" s="293"/>
      <c r="X50" s="293"/>
      <c r="Y50" s="293"/>
      <c r="AC50" s="430"/>
      <c r="AD50" s="430"/>
      <c r="AE50" s="430"/>
      <c r="AF50" s="430"/>
      <c r="AG50" s="430"/>
      <c r="AI50" s="430" t="s">
        <v>1384</v>
      </c>
      <c r="AJ50" s="430"/>
    </row>
    <row r="51" spans="2:36" ht="17.25" thickBot="1">
      <c r="B51" s="290">
        <v>1</v>
      </c>
      <c r="C51" s="278"/>
      <c r="D51" s="278"/>
      <c r="E51" s="278"/>
      <c r="F51" s="288"/>
      <c r="G51" s="278"/>
      <c r="H51" s="419"/>
      <c r="I51" s="420"/>
      <c r="J51" s="288"/>
      <c r="K51" s="282"/>
      <c r="N51" s="288"/>
      <c r="O51" s="282"/>
      <c r="R51" s="288"/>
      <c r="S51" s="278"/>
      <c r="T51" s="278"/>
      <c r="U51" s="419"/>
      <c r="V51" s="420"/>
      <c r="W51" s="278"/>
      <c r="X51" s="278"/>
      <c r="Y51" s="278"/>
      <c r="AC51" s="430"/>
      <c r="AD51" s="430"/>
      <c r="AE51" s="430"/>
      <c r="AF51" s="430"/>
      <c r="AG51" s="430"/>
      <c r="AI51" s="430" t="s">
        <v>1385</v>
      </c>
      <c r="AJ51" s="430"/>
    </row>
    <row r="52" spans="2:36" ht="17.25" thickBot="1">
      <c r="B52" s="289">
        <v>2</v>
      </c>
      <c r="C52" s="278"/>
      <c r="D52" s="278"/>
      <c r="E52" s="278"/>
      <c r="F52" s="288"/>
      <c r="G52" s="278"/>
      <c r="H52" s="421"/>
      <c r="I52" s="422"/>
      <c r="J52" s="288"/>
      <c r="K52" s="282"/>
      <c r="N52" s="288"/>
      <c r="O52" s="282"/>
      <c r="R52" s="288"/>
      <c r="S52" s="278"/>
      <c r="T52" s="278"/>
      <c r="U52" s="421"/>
      <c r="V52" s="422"/>
      <c r="W52" s="278"/>
      <c r="X52" s="278"/>
      <c r="Y52" s="278"/>
      <c r="AC52" s="430"/>
      <c r="AD52" s="430"/>
      <c r="AE52" s="430"/>
      <c r="AF52" s="430"/>
      <c r="AG52" s="430"/>
      <c r="AI52" s="430" t="s">
        <v>692</v>
      </c>
      <c r="AJ52" s="430"/>
    </row>
    <row r="53" spans="2:36" ht="17.25" thickBot="1">
      <c r="B53" s="289">
        <v>3</v>
      </c>
      <c r="C53" s="278"/>
      <c r="D53" s="278"/>
      <c r="E53" s="278"/>
      <c r="F53" s="288"/>
      <c r="G53" s="278"/>
      <c r="H53" s="278"/>
      <c r="I53" s="278"/>
      <c r="J53" s="288"/>
      <c r="K53" s="282"/>
      <c r="N53" s="288"/>
      <c r="O53" s="282"/>
      <c r="R53" s="288"/>
      <c r="T53" s="278"/>
      <c r="U53" s="278"/>
      <c r="V53" s="288"/>
      <c r="W53" s="278"/>
      <c r="X53" s="278"/>
      <c r="Y53" s="278"/>
      <c r="AC53" s="430"/>
      <c r="AD53" s="430"/>
      <c r="AE53" s="430"/>
      <c r="AF53" s="430"/>
      <c r="AG53" s="430"/>
      <c r="AI53" s="430" t="s">
        <v>1386</v>
      </c>
      <c r="AJ53" s="430"/>
    </row>
    <row r="54" spans="2:36" ht="17.25" thickBot="1">
      <c r="B54" s="289">
        <v>4</v>
      </c>
      <c r="C54" s="278"/>
      <c r="D54" s="278"/>
      <c r="E54" s="278"/>
      <c r="F54" s="288"/>
      <c r="G54" s="278"/>
      <c r="H54" s="278"/>
      <c r="I54" s="278"/>
      <c r="J54" s="288"/>
      <c r="K54" s="282"/>
      <c r="N54" s="288"/>
      <c r="O54" s="282"/>
      <c r="R54" s="288"/>
      <c r="T54" s="278"/>
      <c r="U54" s="278"/>
      <c r="V54" s="288"/>
      <c r="W54" s="278"/>
      <c r="X54" s="278"/>
      <c r="Y54" s="278"/>
      <c r="AC54" s="430"/>
      <c r="AD54" s="430"/>
      <c r="AE54" s="430"/>
      <c r="AF54" s="430"/>
      <c r="AG54" s="430"/>
      <c r="AI54" s="430" t="s">
        <v>1387</v>
      </c>
      <c r="AJ54" s="430"/>
    </row>
    <row r="55" spans="2:36" ht="17.25" thickBot="1">
      <c r="B55" s="289">
        <v>5</v>
      </c>
      <c r="C55" s="278"/>
      <c r="D55" s="278"/>
      <c r="E55" s="278"/>
      <c r="F55" s="288"/>
      <c r="G55" s="278"/>
      <c r="H55" s="278"/>
      <c r="I55" s="278"/>
      <c r="J55" s="288"/>
      <c r="K55" s="282"/>
      <c r="N55" s="288"/>
      <c r="O55" s="282"/>
      <c r="R55" s="288"/>
      <c r="T55" s="278"/>
      <c r="U55" s="278"/>
      <c r="V55" s="288"/>
      <c r="W55" s="278"/>
      <c r="X55" s="278"/>
      <c r="Y55" s="278"/>
      <c r="AC55" s="430" t="s">
        <v>1225</v>
      </c>
      <c r="AD55" s="430"/>
      <c r="AE55" s="444" t="s">
        <v>1388</v>
      </c>
      <c r="AF55" s="430"/>
      <c r="AG55" s="430"/>
      <c r="AI55" s="430"/>
      <c r="AJ55" s="430"/>
    </row>
    <row r="56" spans="2:36" ht="17.25" thickBot="1">
      <c r="B56" s="289">
        <v>6</v>
      </c>
      <c r="C56" s="278"/>
      <c r="D56" s="278"/>
      <c r="E56" s="278"/>
      <c r="F56" s="288"/>
      <c r="G56" s="278"/>
      <c r="H56" s="278"/>
      <c r="I56" s="278"/>
      <c r="J56" s="288"/>
      <c r="K56" s="282"/>
      <c r="N56" s="288"/>
      <c r="O56" s="282"/>
      <c r="R56" s="288"/>
      <c r="T56" s="278"/>
      <c r="U56" s="278"/>
      <c r="V56" s="288"/>
      <c r="W56" s="278"/>
      <c r="X56" s="278"/>
      <c r="Y56" s="278"/>
      <c r="AC56" s="430" t="s">
        <v>1226</v>
      </c>
      <c r="AD56" s="430"/>
      <c r="AE56" s="430" t="s">
        <v>693</v>
      </c>
      <c r="AF56" s="430"/>
      <c r="AG56" s="430" t="s">
        <v>1226</v>
      </c>
      <c r="AI56" s="430" t="s">
        <v>693</v>
      </c>
      <c r="AJ56" s="430"/>
    </row>
    <row r="57" spans="2:31" ht="17.25" thickBot="1">
      <c r="B57" s="289">
        <v>7</v>
      </c>
      <c r="C57" s="278"/>
      <c r="D57" s="278"/>
      <c r="E57" s="278"/>
      <c r="F57" s="288"/>
      <c r="G57" s="278"/>
      <c r="H57" s="278"/>
      <c r="I57" s="278"/>
      <c r="J57" s="288"/>
      <c r="K57" s="282"/>
      <c r="N57" s="288"/>
      <c r="O57" s="282"/>
      <c r="R57" s="288"/>
      <c r="T57" s="278"/>
      <c r="U57" s="278"/>
      <c r="V57" s="288"/>
      <c r="W57" s="278"/>
      <c r="X57" s="278"/>
      <c r="Y57" s="278"/>
      <c r="AE57" s="430"/>
    </row>
    <row r="58" spans="2:31" ht="17.25" thickBot="1">
      <c r="B58" s="289">
        <v>8</v>
      </c>
      <c r="C58" s="278"/>
      <c r="D58" s="278"/>
      <c r="E58" s="278"/>
      <c r="F58" s="288"/>
      <c r="G58" s="278"/>
      <c r="H58" s="278"/>
      <c r="I58" s="278"/>
      <c r="J58" s="288"/>
      <c r="K58" s="282"/>
      <c r="N58" s="288"/>
      <c r="O58" s="282"/>
      <c r="R58" s="288"/>
      <c r="T58" s="278"/>
      <c r="U58" s="278"/>
      <c r="V58" s="288"/>
      <c r="W58" s="278"/>
      <c r="X58" s="278"/>
      <c r="Y58" s="278"/>
      <c r="AE58" s="430"/>
    </row>
    <row r="59" spans="2:31" ht="17.25" thickBot="1">
      <c r="B59" s="289">
        <v>9</v>
      </c>
      <c r="C59" s="278"/>
      <c r="D59" s="278"/>
      <c r="E59" s="278"/>
      <c r="F59" s="288"/>
      <c r="G59" s="278"/>
      <c r="H59" s="278"/>
      <c r="I59" s="278"/>
      <c r="J59" s="288"/>
      <c r="K59" s="282"/>
      <c r="N59" s="288"/>
      <c r="O59" s="282"/>
      <c r="R59" s="288"/>
      <c r="T59" s="278"/>
      <c r="U59" s="278"/>
      <c r="V59" s="288"/>
      <c r="W59" s="278"/>
      <c r="X59" s="278"/>
      <c r="Y59" s="278"/>
      <c r="AE59" s="430"/>
    </row>
    <row r="60" spans="2:31" ht="17.25" thickBot="1">
      <c r="B60" s="289">
        <v>10</v>
      </c>
      <c r="C60" s="278"/>
      <c r="D60" s="278"/>
      <c r="E60" s="278"/>
      <c r="F60" s="288"/>
      <c r="G60" s="278"/>
      <c r="H60" s="278"/>
      <c r="I60" s="278"/>
      <c r="J60" s="288"/>
      <c r="K60" s="282"/>
      <c r="N60" s="288"/>
      <c r="O60" s="282"/>
      <c r="R60" s="288"/>
      <c r="T60" s="278"/>
      <c r="U60" s="278"/>
      <c r="V60" s="288"/>
      <c r="W60" s="278"/>
      <c r="X60" s="278"/>
      <c r="Y60" s="278"/>
      <c r="AE60" s="430"/>
    </row>
    <row r="61" spans="2:31" ht="16.5">
      <c r="B61" s="278"/>
      <c r="C61" s="278"/>
      <c r="D61" s="278"/>
      <c r="E61" s="278"/>
      <c r="F61" s="288"/>
      <c r="G61" s="278"/>
      <c r="H61" s="278"/>
      <c r="I61" s="278"/>
      <c r="J61" s="288"/>
      <c r="K61" s="278"/>
      <c r="L61" s="278"/>
      <c r="M61" s="278"/>
      <c r="N61" s="278"/>
      <c r="O61" s="278"/>
      <c r="R61" s="288"/>
      <c r="T61" s="278"/>
      <c r="U61" s="278"/>
      <c r="V61" s="288"/>
      <c r="W61" s="278"/>
      <c r="X61" s="278"/>
      <c r="Y61" s="278"/>
      <c r="AE61" s="430"/>
    </row>
    <row r="62" spans="2:37" s="292" customFormat="1" ht="17.25" thickBot="1">
      <c r="B62" s="293"/>
      <c r="C62" s="293"/>
      <c r="D62" s="293"/>
      <c r="E62" s="293"/>
      <c r="F62" s="294"/>
      <c r="G62" s="293"/>
      <c r="H62" s="293"/>
      <c r="I62" s="293"/>
      <c r="J62" s="294"/>
      <c r="K62" s="293"/>
      <c r="L62" s="293"/>
      <c r="M62" s="293"/>
      <c r="N62" s="294"/>
      <c r="O62" s="293"/>
      <c r="P62" s="293"/>
      <c r="Q62" s="293"/>
      <c r="R62" s="294"/>
      <c r="S62" s="293"/>
      <c r="T62" s="293"/>
      <c r="U62" s="293"/>
      <c r="V62" s="294"/>
      <c r="W62" s="278"/>
      <c r="X62" s="307"/>
      <c r="Y62" s="307"/>
      <c r="AC62" s="427"/>
      <c r="AD62" s="427"/>
      <c r="AE62" s="442"/>
      <c r="AF62" s="427"/>
      <c r="AG62" s="427"/>
      <c r="AH62" s="427"/>
      <c r="AI62" s="427"/>
      <c r="AJ62" s="427"/>
      <c r="AK62" s="427"/>
    </row>
    <row r="63" spans="2:31" ht="17.25" thickBot="1">
      <c r="B63" s="291"/>
      <c r="C63" s="278"/>
      <c r="D63" s="278"/>
      <c r="E63" s="278"/>
      <c r="F63" s="288"/>
      <c r="H63" s="278"/>
      <c r="I63" s="278"/>
      <c r="J63" s="288"/>
      <c r="K63" s="282"/>
      <c r="L63" s="278"/>
      <c r="M63" s="278"/>
      <c r="N63" s="288"/>
      <c r="O63" s="282"/>
      <c r="P63" s="278"/>
      <c r="Q63" s="278"/>
      <c r="R63" s="288"/>
      <c r="T63" s="287"/>
      <c r="U63" s="287"/>
      <c r="V63" s="288"/>
      <c r="W63" s="293"/>
      <c r="X63" s="293"/>
      <c r="Y63" s="293"/>
      <c r="AE63" s="430"/>
    </row>
    <row r="64" spans="2:31" ht="17.25" thickBot="1">
      <c r="B64" s="290">
        <v>1</v>
      </c>
      <c r="C64" s="278"/>
      <c r="D64" s="278"/>
      <c r="E64" s="278"/>
      <c r="F64" s="288"/>
      <c r="H64" s="278"/>
      <c r="I64" s="278"/>
      <c r="J64" s="288"/>
      <c r="K64" s="282"/>
      <c r="L64" s="278"/>
      <c r="M64" s="278"/>
      <c r="N64" s="288"/>
      <c r="O64" s="282"/>
      <c r="P64" s="278"/>
      <c r="Q64" s="278"/>
      <c r="R64" s="288"/>
      <c r="T64" s="286"/>
      <c r="U64" s="286"/>
      <c r="V64" s="288"/>
      <c r="W64" s="278"/>
      <c r="X64" s="278"/>
      <c r="Y64" s="278"/>
      <c r="AE64" s="430"/>
    </row>
    <row r="65" spans="2:31" ht="17.25" thickBot="1">
      <c r="B65" s="289">
        <v>2</v>
      </c>
      <c r="C65" s="278"/>
      <c r="D65" s="278"/>
      <c r="E65" s="278"/>
      <c r="F65" s="288"/>
      <c r="H65" s="278"/>
      <c r="I65" s="278"/>
      <c r="J65" s="288"/>
      <c r="K65" s="282"/>
      <c r="L65" s="278"/>
      <c r="M65" s="278"/>
      <c r="N65" s="288"/>
      <c r="O65" s="282"/>
      <c r="P65" s="278"/>
      <c r="Q65" s="278"/>
      <c r="R65" s="288"/>
      <c r="T65" s="286"/>
      <c r="U65" s="286"/>
      <c r="V65" s="288"/>
      <c r="W65" s="278"/>
      <c r="X65" s="278"/>
      <c r="Y65" s="278"/>
      <c r="AE65" s="430"/>
    </row>
    <row r="66" spans="2:31" ht="17.25" thickBot="1">
      <c r="B66" s="289">
        <v>3</v>
      </c>
      <c r="C66" s="278"/>
      <c r="D66" s="278"/>
      <c r="E66" s="278"/>
      <c r="F66" s="288"/>
      <c r="H66" s="278"/>
      <c r="I66" s="278"/>
      <c r="J66" s="288"/>
      <c r="K66" s="282"/>
      <c r="L66" s="278"/>
      <c r="M66" s="278"/>
      <c r="N66" s="288"/>
      <c r="O66" s="282"/>
      <c r="P66" s="278"/>
      <c r="Q66" s="278"/>
      <c r="R66" s="288"/>
      <c r="T66" s="286"/>
      <c r="U66" s="286"/>
      <c r="V66" s="288"/>
      <c r="W66" s="278"/>
      <c r="X66" s="278"/>
      <c r="Y66" s="278"/>
      <c r="AE66" s="430"/>
    </row>
    <row r="67" spans="2:31" ht="17.25" thickBot="1">
      <c r="B67" s="289">
        <v>4</v>
      </c>
      <c r="C67" s="278"/>
      <c r="D67" s="278"/>
      <c r="E67" s="278"/>
      <c r="F67" s="288"/>
      <c r="H67" s="278"/>
      <c r="I67" s="278"/>
      <c r="J67" s="288"/>
      <c r="K67" s="282"/>
      <c r="L67" s="278"/>
      <c r="M67" s="278"/>
      <c r="N67" s="288"/>
      <c r="O67" s="282"/>
      <c r="P67" s="278"/>
      <c r="Q67" s="278"/>
      <c r="R67" s="288"/>
      <c r="T67" s="286"/>
      <c r="U67" s="286"/>
      <c r="V67" s="288"/>
      <c r="W67" s="278"/>
      <c r="X67" s="278"/>
      <c r="Y67" s="278"/>
      <c r="AE67" s="430"/>
    </row>
    <row r="68" spans="2:31" ht="17.25" thickBot="1">
      <c r="B68" s="289">
        <v>5</v>
      </c>
      <c r="C68" s="278"/>
      <c r="D68" s="278"/>
      <c r="E68" s="278"/>
      <c r="F68" s="288"/>
      <c r="H68" s="278"/>
      <c r="I68" s="278"/>
      <c r="J68" s="288"/>
      <c r="K68" s="282"/>
      <c r="L68" s="278"/>
      <c r="M68" s="278"/>
      <c r="N68" s="288"/>
      <c r="O68" s="282"/>
      <c r="P68" s="278"/>
      <c r="Q68" s="278"/>
      <c r="R68" s="288"/>
      <c r="T68" s="286"/>
      <c r="U68" s="286"/>
      <c r="V68" s="288"/>
      <c r="W68" s="278"/>
      <c r="X68" s="278"/>
      <c r="Y68" s="278"/>
      <c r="AE68" s="430"/>
    </row>
    <row r="69" spans="2:31" ht="17.25" thickBot="1">
      <c r="B69" s="289">
        <v>6</v>
      </c>
      <c r="C69" s="278"/>
      <c r="D69" s="278"/>
      <c r="E69" s="278"/>
      <c r="F69" s="288"/>
      <c r="H69" s="278"/>
      <c r="I69" s="278"/>
      <c r="J69" s="288"/>
      <c r="K69" s="282"/>
      <c r="L69" s="278"/>
      <c r="M69" s="278"/>
      <c r="N69" s="288"/>
      <c r="O69" s="282"/>
      <c r="P69" s="278"/>
      <c r="Q69" s="278"/>
      <c r="R69" s="288"/>
      <c r="T69" s="286"/>
      <c r="U69" s="286"/>
      <c r="V69" s="288"/>
      <c r="W69" s="278"/>
      <c r="X69" s="278"/>
      <c r="Y69" s="278"/>
      <c r="AE69" s="430"/>
    </row>
    <row r="70" spans="2:31" ht="17.25" thickBot="1">
      <c r="B70" s="289">
        <v>7</v>
      </c>
      <c r="C70" s="278"/>
      <c r="D70" s="278"/>
      <c r="E70" s="278"/>
      <c r="F70" s="288"/>
      <c r="H70" s="278"/>
      <c r="I70" s="278"/>
      <c r="J70" s="288"/>
      <c r="K70" s="282"/>
      <c r="L70" s="278"/>
      <c r="M70" s="278"/>
      <c r="N70" s="288"/>
      <c r="O70" s="282"/>
      <c r="P70" s="278"/>
      <c r="Q70" s="278"/>
      <c r="R70" s="288"/>
      <c r="T70" s="286"/>
      <c r="U70" s="286"/>
      <c r="V70" s="288"/>
      <c r="W70" s="278"/>
      <c r="X70" s="278"/>
      <c r="Y70" s="278"/>
      <c r="AE70" s="430"/>
    </row>
    <row r="71" spans="2:31" ht="17.25" thickBot="1">
      <c r="B71" s="289">
        <v>8</v>
      </c>
      <c r="C71" s="278"/>
      <c r="D71" s="278"/>
      <c r="E71" s="278"/>
      <c r="F71" s="288"/>
      <c r="H71" s="278"/>
      <c r="I71" s="278"/>
      <c r="J71" s="288"/>
      <c r="K71" s="282"/>
      <c r="L71" s="278"/>
      <c r="M71" s="278"/>
      <c r="N71" s="288"/>
      <c r="O71" s="282"/>
      <c r="P71" s="278"/>
      <c r="Q71" s="278"/>
      <c r="R71" s="288"/>
      <c r="T71" s="286"/>
      <c r="U71" s="286"/>
      <c r="V71" s="288"/>
      <c r="W71" s="278"/>
      <c r="X71" s="278"/>
      <c r="Y71" s="278"/>
      <c r="AE71" s="430"/>
    </row>
    <row r="72" spans="2:31" ht="17.25" thickBot="1">
      <c r="B72" s="289">
        <v>9</v>
      </c>
      <c r="C72" s="278"/>
      <c r="D72" s="278"/>
      <c r="E72" s="278"/>
      <c r="F72" s="288"/>
      <c r="H72" s="278"/>
      <c r="I72" s="278"/>
      <c r="J72" s="288"/>
      <c r="K72" s="282"/>
      <c r="L72" s="278"/>
      <c r="M72" s="278"/>
      <c r="N72" s="288"/>
      <c r="O72" s="282"/>
      <c r="P72" s="278"/>
      <c r="Q72" s="278"/>
      <c r="R72" s="288"/>
      <c r="T72" s="286"/>
      <c r="U72" s="286"/>
      <c r="V72" s="288"/>
      <c r="W72" s="278"/>
      <c r="X72" s="278"/>
      <c r="Y72" s="278"/>
      <c r="AE72" s="430"/>
    </row>
    <row r="73" spans="2:31" ht="17.25" thickBot="1">
      <c r="B73" s="289">
        <v>10</v>
      </c>
      <c r="C73" s="278"/>
      <c r="D73" s="278"/>
      <c r="E73" s="278"/>
      <c r="F73" s="288"/>
      <c r="H73" s="278"/>
      <c r="I73" s="278"/>
      <c r="J73" s="288"/>
      <c r="K73" s="282"/>
      <c r="L73" s="278"/>
      <c r="M73" s="278"/>
      <c r="N73" s="288"/>
      <c r="O73" s="282"/>
      <c r="P73" s="278"/>
      <c r="Q73" s="278"/>
      <c r="R73" s="288"/>
      <c r="T73" s="286"/>
      <c r="U73" s="286"/>
      <c r="V73" s="288"/>
      <c r="W73" s="278"/>
      <c r="X73" s="278"/>
      <c r="Y73" s="278"/>
      <c r="AE73" s="430"/>
    </row>
    <row r="74" spans="23:31" ht="17.25" thickBot="1">
      <c r="W74" s="278"/>
      <c r="X74" s="278"/>
      <c r="Y74" s="278"/>
      <c r="AE74" s="430"/>
    </row>
    <row r="75" spans="8:22" ht="17.25" thickBot="1">
      <c r="H75" s="419"/>
      <c r="I75" s="420"/>
      <c r="K75" s="282"/>
      <c r="O75" s="282"/>
      <c r="P75" s="287"/>
      <c r="Q75" s="287"/>
      <c r="U75" s="419"/>
      <c r="V75" s="420"/>
    </row>
    <row r="76" spans="2:25" ht="17.25" thickBot="1">
      <c r="B76" s="290">
        <v>1</v>
      </c>
      <c r="H76" s="421"/>
      <c r="I76" s="422"/>
      <c r="K76" s="283"/>
      <c r="O76" s="282"/>
      <c r="P76" s="286"/>
      <c r="Q76" s="286"/>
      <c r="U76" s="421"/>
      <c r="V76" s="422"/>
      <c r="X76" s="278"/>
      <c r="Y76" s="278"/>
    </row>
    <row r="77" spans="2:25" ht="17.25" thickBot="1">
      <c r="B77" s="289">
        <v>2</v>
      </c>
      <c r="K77" s="283"/>
      <c r="O77" s="282"/>
      <c r="P77" s="286"/>
      <c r="Q77" s="286"/>
      <c r="X77" s="278"/>
      <c r="Y77" s="278"/>
    </row>
    <row r="78" spans="2:25" ht="17.25" thickBot="1">
      <c r="B78" s="289">
        <v>3</v>
      </c>
      <c r="K78" s="283"/>
      <c r="O78" s="282"/>
      <c r="P78" s="286"/>
      <c r="Q78" s="286"/>
      <c r="X78" s="278"/>
      <c r="Y78" s="278"/>
    </row>
    <row r="79" spans="2:25" ht="17.25" thickBot="1">
      <c r="B79" s="289">
        <v>4</v>
      </c>
      <c r="K79" s="283"/>
      <c r="O79" s="282"/>
      <c r="P79" s="286"/>
      <c r="Q79" s="286"/>
      <c r="X79" s="278"/>
      <c r="Y79" s="278"/>
    </row>
    <row r="80" spans="2:25" ht="17.25" thickBot="1">
      <c r="B80" s="289">
        <v>5</v>
      </c>
      <c r="K80" s="283"/>
      <c r="O80" s="282"/>
      <c r="P80" s="286"/>
      <c r="Q80" s="286"/>
      <c r="X80" s="278"/>
      <c r="Y80" s="278"/>
    </row>
    <row r="81" spans="2:25" ht="17.25" thickBot="1">
      <c r="B81" s="289">
        <v>6</v>
      </c>
      <c r="K81" s="283"/>
      <c r="O81" s="282"/>
      <c r="P81" s="286"/>
      <c r="Q81" s="286"/>
      <c r="X81" s="278"/>
      <c r="Y81" s="278"/>
    </row>
    <row r="82" spans="2:25" ht="17.25" thickBot="1">
      <c r="B82" s="289">
        <v>7</v>
      </c>
      <c r="K82" s="283"/>
      <c r="O82" s="282"/>
      <c r="P82" s="284"/>
      <c r="Q82" s="284"/>
      <c r="X82" s="278"/>
      <c r="Y82" s="278"/>
    </row>
    <row r="83" spans="2:25" ht="17.25" thickBot="1">
      <c r="B83" s="289">
        <v>8</v>
      </c>
      <c r="K83" s="283"/>
      <c r="O83" s="282"/>
      <c r="P83" s="285"/>
      <c r="Q83" s="285"/>
      <c r="X83" s="278"/>
      <c r="Y83" s="278"/>
    </row>
    <row r="84" spans="2:25" ht="17.25" thickBot="1">
      <c r="B84" s="289">
        <v>9</v>
      </c>
      <c r="K84" s="283"/>
      <c r="O84" s="282"/>
      <c r="P84" s="284"/>
      <c r="Q84" s="284"/>
      <c r="X84" s="278"/>
      <c r="Y84" s="278"/>
    </row>
    <row r="85" spans="2:25" ht="17.25" thickBot="1">
      <c r="B85" s="289">
        <v>10</v>
      </c>
      <c r="K85" s="283"/>
      <c r="O85" s="282"/>
      <c r="P85" s="281"/>
      <c r="Q85" s="281"/>
      <c r="X85" s="278"/>
      <c r="Y85" s="278"/>
    </row>
    <row r="86" spans="24:25" ht="16.5">
      <c r="X86" s="278"/>
      <c r="Y86" s="27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109"/>
  <sheetViews>
    <sheetView tabSelected="1" zoomScale="75" zoomScaleNormal="75" zoomScalePageLayoutView="0" workbookViewId="0" topLeftCell="A1">
      <selection activeCell="D96" sqref="D96"/>
    </sheetView>
  </sheetViews>
  <sheetFormatPr defaultColWidth="8.875" defaultRowHeight="16.5"/>
  <cols>
    <col min="1" max="1" width="12.125" style="156" customWidth="1"/>
    <col min="2" max="2" width="27.375" style="156" customWidth="1"/>
    <col min="3" max="3" width="29.25390625" style="156" customWidth="1"/>
    <col min="4" max="4" width="14.125" style="156" customWidth="1"/>
    <col min="5" max="5" width="14.00390625" style="156" customWidth="1"/>
    <col min="6" max="6" width="5.50390625" style="156" customWidth="1"/>
    <col min="7" max="7" width="12.50390625" style="156" customWidth="1"/>
    <col min="8" max="8" width="17.375" style="156" customWidth="1"/>
    <col min="9" max="9" width="22.875" style="156" customWidth="1"/>
    <col min="10" max="10" width="20.50390625" style="156" customWidth="1"/>
    <col min="11" max="11" width="8.875" style="156" customWidth="1"/>
    <col min="12" max="12" width="18.875" style="156" customWidth="1"/>
    <col min="13" max="13" width="16.625" style="156" customWidth="1"/>
    <col min="14" max="16384" width="8.875" style="156" customWidth="1"/>
  </cols>
  <sheetData>
    <row r="1" spans="1:8" ht="27" customHeight="1">
      <c r="A1" s="449" t="s">
        <v>718</v>
      </c>
      <c r="B1" s="449"/>
      <c r="C1" s="449"/>
      <c r="D1" s="449"/>
      <c r="E1" s="350"/>
      <c r="H1" s="350"/>
    </row>
    <row r="2" spans="1:8" ht="27" customHeight="1">
      <c r="A2" s="350" t="s">
        <v>719</v>
      </c>
      <c r="B2" s="350"/>
      <c r="C2" s="350"/>
      <c r="D2" s="350"/>
      <c r="E2" s="350"/>
      <c r="F2" s="350"/>
      <c r="G2" s="350"/>
      <c r="H2" s="350"/>
    </row>
    <row r="3" spans="1:8" ht="27" customHeight="1">
      <c r="A3" s="350" t="s">
        <v>720</v>
      </c>
      <c r="B3" s="350"/>
      <c r="C3" s="350"/>
      <c r="D3" s="350"/>
      <c r="E3" s="350"/>
      <c r="F3" s="350"/>
      <c r="G3" s="350"/>
      <c r="H3" s="350"/>
    </row>
    <row r="4" spans="1:7" ht="19.5">
      <c r="A4" s="350" t="s">
        <v>668</v>
      </c>
      <c r="B4" s="350"/>
      <c r="C4" s="350"/>
      <c r="F4" s="350"/>
      <c r="G4" s="350"/>
    </row>
    <row r="5" spans="1:9" ht="19.5" thickBot="1">
      <c r="A5" s="350" t="s">
        <v>792</v>
      </c>
      <c r="B5" s="350"/>
      <c r="C5" s="350"/>
      <c r="F5" s="350"/>
      <c r="G5" s="350"/>
      <c r="H5" s="215"/>
      <c r="I5" s="215"/>
    </row>
    <row r="6" spans="1:10" ht="21" customHeight="1">
      <c r="A6" s="246" t="s">
        <v>666</v>
      </c>
      <c r="B6" s="405" t="s">
        <v>721</v>
      </c>
      <c r="C6" s="247" t="s">
        <v>722</v>
      </c>
      <c r="D6" s="454" t="s">
        <v>667</v>
      </c>
      <c r="E6" s="455"/>
      <c r="F6" s="247" t="s">
        <v>669</v>
      </c>
      <c r="G6" s="248"/>
      <c r="H6" s="405"/>
      <c r="I6" s="248"/>
      <c r="J6" s="249"/>
    </row>
    <row r="7" spans="1:13" ht="102.75" customHeight="1">
      <c r="A7" s="250" t="s">
        <v>793</v>
      </c>
      <c r="B7" s="190" t="s">
        <v>723</v>
      </c>
      <c r="C7" s="190" t="s">
        <v>724</v>
      </c>
      <c r="D7" s="456" t="s">
        <v>725</v>
      </c>
      <c r="E7" s="448"/>
      <c r="F7" s="190">
        <v>10</v>
      </c>
      <c r="G7" s="190"/>
      <c r="H7" s="190"/>
      <c r="I7" s="190"/>
      <c r="J7" s="252" t="s">
        <v>726</v>
      </c>
      <c r="L7" s="252" t="s">
        <v>794</v>
      </c>
      <c r="M7" s="252"/>
    </row>
    <row r="8" spans="1:10" ht="42" customHeight="1">
      <c r="A8" s="250" t="s">
        <v>1125</v>
      </c>
      <c r="B8" s="190" t="s">
        <v>835</v>
      </c>
      <c r="C8" s="190" t="s">
        <v>836</v>
      </c>
      <c r="D8" s="447" t="s">
        <v>670</v>
      </c>
      <c r="E8" s="448"/>
      <c r="F8" s="190">
        <v>20</v>
      </c>
      <c r="G8" s="190"/>
      <c r="H8" s="253"/>
      <c r="I8" s="190"/>
      <c r="J8" s="254"/>
    </row>
    <row r="9" spans="1:10" ht="114" customHeight="1">
      <c r="A9" s="250" t="s">
        <v>1126</v>
      </c>
      <c r="B9" s="251" t="s">
        <v>1127</v>
      </c>
      <c r="C9" s="190" t="s">
        <v>838</v>
      </c>
      <c r="D9" s="447" t="s">
        <v>670</v>
      </c>
      <c r="E9" s="448"/>
      <c r="F9" s="190">
        <v>30</v>
      </c>
      <c r="G9" s="190"/>
      <c r="H9" s="190"/>
      <c r="I9" s="190" t="s">
        <v>839</v>
      </c>
      <c r="J9" s="254" t="s">
        <v>840</v>
      </c>
    </row>
    <row r="10" spans="1:10" ht="49.5" customHeight="1">
      <c r="A10" s="250" t="s">
        <v>1128</v>
      </c>
      <c r="B10" s="251" t="s">
        <v>837</v>
      </c>
      <c r="C10" s="190" t="s">
        <v>838</v>
      </c>
      <c r="D10" s="447" t="s">
        <v>670</v>
      </c>
      <c r="E10" s="448"/>
      <c r="F10" s="190">
        <v>10</v>
      </c>
      <c r="G10" s="190"/>
      <c r="H10" s="190"/>
      <c r="I10" s="190" t="s">
        <v>839</v>
      </c>
      <c r="J10" s="254" t="s">
        <v>840</v>
      </c>
    </row>
    <row r="11" spans="1:10" ht="114" customHeight="1">
      <c r="A11" s="250" t="s">
        <v>1129</v>
      </c>
      <c r="B11" s="251" t="s">
        <v>1130</v>
      </c>
      <c r="C11" s="190" t="s">
        <v>838</v>
      </c>
      <c r="D11" s="447" t="s">
        <v>670</v>
      </c>
      <c r="E11" s="448"/>
      <c r="F11" s="190">
        <v>20</v>
      </c>
      <c r="G11" s="190"/>
      <c r="H11" s="190"/>
      <c r="I11" s="190" t="s">
        <v>839</v>
      </c>
      <c r="J11" s="254" t="s">
        <v>840</v>
      </c>
    </row>
    <row r="12" spans="1:10" ht="22.5" customHeight="1">
      <c r="A12" s="250" t="s">
        <v>841</v>
      </c>
      <c r="B12" s="190" t="s">
        <v>842</v>
      </c>
      <c r="C12" s="190" t="s">
        <v>843</v>
      </c>
      <c r="D12" s="190" t="s">
        <v>844</v>
      </c>
      <c r="E12" s="185"/>
      <c r="F12" s="190">
        <v>30</v>
      </c>
      <c r="G12" s="190"/>
      <c r="H12" s="190"/>
      <c r="I12" s="395" t="s">
        <v>845</v>
      </c>
      <c r="J12" s="254" t="s">
        <v>846</v>
      </c>
    </row>
    <row r="13" spans="1:13" ht="168" customHeight="1">
      <c r="A13" s="250" t="s">
        <v>847</v>
      </c>
      <c r="B13" s="251" t="s">
        <v>1131</v>
      </c>
      <c r="C13" s="190" t="s">
        <v>843</v>
      </c>
      <c r="D13" s="450" t="s">
        <v>848</v>
      </c>
      <c r="E13" s="451"/>
      <c r="F13" s="190">
        <v>60</v>
      </c>
      <c r="G13" s="190"/>
      <c r="H13" s="253"/>
      <c r="I13" s="190"/>
      <c r="J13" s="351" t="s">
        <v>849</v>
      </c>
      <c r="L13" s="252" t="s">
        <v>850</v>
      </c>
      <c r="M13" s="252" t="s">
        <v>851</v>
      </c>
    </row>
    <row r="14" spans="1:10" ht="21" customHeight="1" thickBot="1">
      <c r="A14" s="255">
        <v>0.7083333333333334</v>
      </c>
      <c r="B14" s="256" t="s">
        <v>852</v>
      </c>
      <c r="C14" s="256" t="s">
        <v>853</v>
      </c>
      <c r="D14" s="452" t="s">
        <v>854</v>
      </c>
      <c r="E14" s="453"/>
      <c r="F14" s="256">
        <f>SUM(F7:F13)</f>
        <v>180</v>
      </c>
      <c r="G14" s="256"/>
      <c r="H14" s="256"/>
      <c r="I14" s="256"/>
      <c r="J14" s="257"/>
    </row>
    <row r="15" spans="7:9" ht="22.5" customHeight="1">
      <c r="G15" s="215"/>
      <c r="H15" s="215"/>
      <c r="I15" s="215"/>
    </row>
    <row r="16" spans="1:10" ht="37.5" customHeight="1">
      <c r="A16" s="258"/>
      <c r="B16" s="225"/>
      <c r="C16" s="225"/>
      <c r="D16" s="225"/>
      <c r="E16" s="225"/>
      <c r="F16" s="225"/>
      <c r="G16" s="225"/>
      <c r="H16" s="225"/>
      <c r="I16" s="225"/>
      <c r="J16" s="225"/>
    </row>
    <row r="17" spans="1:3" ht="19.5">
      <c r="A17" s="449" t="s">
        <v>855</v>
      </c>
      <c r="B17" s="449"/>
      <c r="C17" s="449"/>
    </row>
    <row r="18" spans="1:7" ht="19.5">
      <c r="A18" s="350" t="s">
        <v>1236</v>
      </c>
      <c r="B18" s="350"/>
      <c r="C18" s="350"/>
      <c r="F18" s="350"/>
      <c r="G18" s="350"/>
    </row>
    <row r="19" spans="1:7" ht="19.5">
      <c r="A19" s="350" t="s">
        <v>856</v>
      </c>
      <c r="B19" s="350"/>
      <c r="C19" s="350"/>
      <c r="F19" s="350"/>
      <c r="G19" s="350"/>
    </row>
    <row r="20" spans="1:7" ht="19.5">
      <c r="A20" s="350" t="s">
        <v>668</v>
      </c>
      <c r="B20" s="350"/>
      <c r="C20" s="350"/>
      <c r="F20" s="350"/>
      <c r="G20" s="350"/>
    </row>
    <row r="21" spans="1:10" ht="19.5">
      <c r="A21" s="350" t="s">
        <v>857</v>
      </c>
      <c r="B21" s="350"/>
      <c r="C21" s="350"/>
      <c r="D21" s="215"/>
      <c r="E21" s="215"/>
      <c r="F21" s="350"/>
      <c r="G21" s="350"/>
      <c r="H21" s="215"/>
      <c r="I21" s="215"/>
      <c r="J21" s="215"/>
    </row>
    <row r="22" spans="1:10" ht="16.5">
      <c r="A22" s="259" t="s">
        <v>666</v>
      </c>
      <c r="B22" s="259" t="s">
        <v>858</v>
      </c>
      <c r="C22" s="259" t="s">
        <v>859</v>
      </c>
      <c r="D22" s="259" t="s">
        <v>860</v>
      </c>
      <c r="E22" s="259" t="s">
        <v>861</v>
      </c>
      <c r="F22" s="259" t="s">
        <v>669</v>
      </c>
      <c r="G22" s="260" t="s">
        <v>666</v>
      </c>
      <c r="H22" s="259" t="s">
        <v>862</v>
      </c>
      <c r="I22" s="190"/>
      <c r="J22" s="160" t="s">
        <v>863</v>
      </c>
    </row>
    <row r="23" spans="1:12" ht="237.75">
      <c r="A23" s="261" t="s">
        <v>864</v>
      </c>
      <c r="B23" s="262"/>
      <c r="C23" s="262" t="s">
        <v>865</v>
      </c>
      <c r="D23" s="262" t="s">
        <v>866</v>
      </c>
      <c r="E23" s="262" t="s">
        <v>867</v>
      </c>
      <c r="F23" s="262">
        <v>45</v>
      </c>
      <c r="G23" s="263"/>
      <c r="H23" s="262" t="s">
        <v>868</v>
      </c>
      <c r="I23" s="262" t="s">
        <v>869</v>
      </c>
      <c r="J23" s="264" t="s">
        <v>870</v>
      </c>
      <c r="L23" s="365"/>
    </row>
    <row r="24" spans="1:10" ht="51">
      <c r="A24" s="265" t="s">
        <v>671</v>
      </c>
      <c r="B24" s="262" t="s">
        <v>672</v>
      </c>
      <c r="C24" s="262" t="s">
        <v>673</v>
      </c>
      <c r="D24" s="262" t="s">
        <v>674</v>
      </c>
      <c r="E24" s="261"/>
      <c r="F24" s="261">
        <v>5</v>
      </c>
      <c r="G24" s="263"/>
      <c r="H24" s="261"/>
      <c r="I24" s="202" t="s">
        <v>675</v>
      </c>
      <c r="J24" s="178"/>
    </row>
    <row r="25" spans="1:10" ht="67.5">
      <c r="A25" s="265" t="s">
        <v>676</v>
      </c>
      <c r="B25" s="262" t="s">
        <v>677</v>
      </c>
      <c r="C25" s="266" t="s">
        <v>678</v>
      </c>
      <c r="D25" s="262" t="s">
        <v>679</v>
      </c>
      <c r="E25" s="262" t="s">
        <v>680</v>
      </c>
      <c r="F25" s="261">
        <v>10</v>
      </c>
      <c r="G25" s="263"/>
      <c r="H25" s="261"/>
      <c r="I25" s="276" t="s">
        <v>795</v>
      </c>
      <c r="J25" s="264" t="s">
        <v>681</v>
      </c>
    </row>
    <row r="26" spans="1:10" ht="37.5" customHeight="1">
      <c r="A26" s="270" t="s">
        <v>687</v>
      </c>
      <c r="B26" s="271" t="s">
        <v>688</v>
      </c>
      <c r="C26" s="272" t="s">
        <v>871</v>
      </c>
      <c r="D26" s="273"/>
      <c r="E26" s="273"/>
      <c r="F26" s="273"/>
      <c r="G26" s="273"/>
      <c r="H26" s="273"/>
      <c r="I26" s="273"/>
      <c r="J26" s="274"/>
    </row>
    <row r="27" spans="1:10" ht="35.25" customHeight="1">
      <c r="A27" s="355" t="s">
        <v>872</v>
      </c>
      <c r="B27" s="251" t="s">
        <v>873</v>
      </c>
      <c r="C27" s="356"/>
      <c r="D27" s="356" t="s">
        <v>778</v>
      </c>
      <c r="E27" s="356" t="s">
        <v>779</v>
      </c>
      <c r="F27" s="357">
        <v>10</v>
      </c>
      <c r="G27" s="178"/>
      <c r="H27" s="178"/>
      <c r="I27" s="276" t="s">
        <v>780</v>
      </c>
      <c r="J27" s="178"/>
    </row>
    <row r="28" spans="1:10" ht="19.5" customHeight="1">
      <c r="A28" s="269" t="s">
        <v>874</v>
      </c>
      <c r="B28" s="268"/>
      <c r="C28" s="268"/>
      <c r="D28" s="268"/>
      <c r="E28" s="268" t="s">
        <v>875</v>
      </c>
      <c r="F28" s="268">
        <v>20</v>
      </c>
      <c r="G28" s="269" t="s">
        <v>874</v>
      </c>
      <c r="H28" s="268" t="s">
        <v>876</v>
      </c>
      <c r="I28" s="200"/>
      <c r="J28" s="396" t="s">
        <v>877</v>
      </c>
    </row>
    <row r="29" spans="1:10" ht="19.5" customHeight="1">
      <c r="A29" s="267"/>
      <c r="B29" s="268"/>
      <c r="C29" s="268"/>
      <c r="D29" s="268"/>
      <c r="E29" s="268"/>
      <c r="F29" s="268"/>
      <c r="G29" s="269"/>
      <c r="H29" s="268" t="s">
        <v>682</v>
      </c>
      <c r="I29" s="200"/>
      <c r="J29" s="174"/>
    </row>
    <row r="30" spans="1:10" ht="19.5" customHeight="1">
      <c r="A30" s="267"/>
      <c r="B30" s="268"/>
      <c r="C30" s="268"/>
      <c r="D30" s="268"/>
      <c r="E30" s="268"/>
      <c r="F30" s="268"/>
      <c r="G30" s="269"/>
      <c r="H30" s="268" t="s">
        <v>684</v>
      </c>
      <c r="I30" s="200"/>
      <c r="J30" s="174"/>
    </row>
    <row r="31" spans="1:10" ht="19.5" customHeight="1">
      <c r="A31" s="267"/>
      <c r="B31" s="268"/>
      <c r="C31" s="268"/>
      <c r="D31" s="268"/>
      <c r="E31" s="268"/>
      <c r="F31" s="268"/>
      <c r="G31" s="200"/>
      <c r="H31" s="268" t="s">
        <v>878</v>
      </c>
      <c r="I31" s="200"/>
      <c r="J31" s="174"/>
    </row>
    <row r="32" spans="1:10" ht="19.5" customHeight="1">
      <c r="A32" s="267"/>
      <c r="B32" s="268"/>
      <c r="C32" s="268"/>
      <c r="D32" s="268"/>
      <c r="E32" s="268"/>
      <c r="F32" s="268"/>
      <c r="G32" s="269"/>
      <c r="H32" s="268" t="s">
        <v>683</v>
      </c>
      <c r="I32" s="200"/>
      <c r="J32" s="174"/>
    </row>
    <row r="33" spans="1:10" ht="19.5" customHeight="1">
      <c r="A33" s="267"/>
      <c r="B33" s="268"/>
      <c r="C33" s="268"/>
      <c r="D33" s="268"/>
      <c r="E33" s="268"/>
      <c r="F33" s="268"/>
      <c r="G33" s="269"/>
      <c r="H33" s="268" t="s">
        <v>685</v>
      </c>
      <c r="I33" s="200"/>
      <c r="J33" s="174"/>
    </row>
    <row r="34" spans="1:10" ht="19.5" customHeight="1">
      <c r="A34" s="267"/>
      <c r="B34" s="268"/>
      <c r="C34" s="268"/>
      <c r="D34" s="268"/>
      <c r="E34" s="268"/>
      <c r="F34" s="268"/>
      <c r="G34" s="269"/>
      <c r="H34" s="268" t="s">
        <v>879</v>
      </c>
      <c r="I34" s="200"/>
      <c r="J34" s="174"/>
    </row>
    <row r="35" spans="1:10" ht="19.5" customHeight="1">
      <c r="A35" s="265"/>
      <c r="B35" s="261"/>
      <c r="C35" s="261"/>
      <c r="D35" s="261"/>
      <c r="E35" s="261"/>
      <c r="F35" s="397"/>
      <c r="G35" s="200"/>
      <c r="H35" s="202" t="s">
        <v>686</v>
      </c>
      <c r="I35" s="202"/>
      <c r="J35" s="178"/>
    </row>
    <row r="36" spans="1:10" ht="19.5" customHeight="1">
      <c r="A36" s="358" t="s">
        <v>880</v>
      </c>
      <c r="B36" s="359" t="s">
        <v>690</v>
      </c>
      <c r="C36" s="360" t="s">
        <v>689</v>
      </c>
      <c r="D36" s="359"/>
      <c r="E36" s="359"/>
      <c r="F36" s="359">
        <v>30</v>
      </c>
      <c r="G36" s="360" t="s">
        <v>881</v>
      </c>
      <c r="H36" s="398" t="s">
        <v>776</v>
      </c>
      <c r="I36" s="399" t="s">
        <v>777</v>
      </c>
      <c r="J36" s="396" t="s">
        <v>882</v>
      </c>
    </row>
    <row r="37" spans="1:10" ht="19.5" customHeight="1">
      <c r="A37" s="267"/>
      <c r="B37" s="268"/>
      <c r="C37" s="268"/>
      <c r="D37" s="268"/>
      <c r="E37" s="268"/>
      <c r="F37" s="268"/>
      <c r="G37" s="174"/>
      <c r="H37" s="400" t="s">
        <v>883</v>
      </c>
      <c r="I37" s="200" t="s">
        <v>675</v>
      </c>
      <c r="J37" s="275"/>
    </row>
    <row r="38" spans="1:10" ht="19.5" customHeight="1">
      <c r="A38" s="265"/>
      <c r="B38" s="261" t="s">
        <v>884</v>
      </c>
      <c r="C38" s="261"/>
      <c r="D38" s="261"/>
      <c r="E38" s="261"/>
      <c r="F38" s="261">
        <v>10</v>
      </c>
      <c r="G38" s="263"/>
      <c r="H38" s="398" t="s">
        <v>885</v>
      </c>
      <c r="I38" s="200"/>
      <c r="J38" s="275"/>
    </row>
    <row r="39" spans="1:10" ht="16.5">
      <c r="A39" s="358" t="s">
        <v>886</v>
      </c>
      <c r="B39" s="359" t="s">
        <v>887</v>
      </c>
      <c r="C39" s="360" t="s">
        <v>689</v>
      </c>
      <c r="D39" s="359"/>
      <c r="E39" s="359"/>
      <c r="F39" s="359">
        <v>30</v>
      </c>
      <c r="G39" s="269" t="s">
        <v>888</v>
      </c>
      <c r="H39" s="398" t="s">
        <v>889</v>
      </c>
      <c r="I39" s="198"/>
      <c r="J39" s="396" t="s">
        <v>890</v>
      </c>
    </row>
    <row r="40" spans="1:10" ht="16.5">
      <c r="A40" s="267"/>
      <c r="B40" s="268"/>
      <c r="C40" s="268"/>
      <c r="D40" s="268"/>
      <c r="E40" s="268"/>
      <c r="F40" s="268"/>
      <c r="G40" s="269"/>
      <c r="H40" s="398" t="s">
        <v>891</v>
      </c>
      <c r="I40" s="200"/>
      <c r="J40" s="275"/>
    </row>
    <row r="41" spans="1:10" ht="16.5">
      <c r="A41" s="265"/>
      <c r="B41" s="261" t="s">
        <v>892</v>
      </c>
      <c r="C41" s="261"/>
      <c r="D41" s="261"/>
      <c r="E41" s="261"/>
      <c r="F41" s="261">
        <v>10</v>
      </c>
      <c r="G41" s="269"/>
      <c r="H41" s="398" t="s">
        <v>893</v>
      </c>
      <c r="I41" s="200"/>
      <c r="J41" s="275"/>
    </row>
    <row r="42" spans="1:10" ht="16.5">
      <c r="A42" s="265" t="s">
        <v>894</v>
      </c>
      <c r="B42" s="261" t="s">
        <v>895</v>
      </c>
      <c r="C42" s="261"/>
      <c r="D42" s="261"/>
      <c r="E42" s="261"/>
      <c r="F42" s="261">
        <v>10</v>
      </c>
      <c r="G42" s="263"/>
      <c r="H42" s="398" t="s">
        <v>896</v>
      </c>
      <c r="I42" s="202"/>
      <c r="J42" s="178"/>
    </row>
    <row r="43" spans="1:10" ht="37.5" customHeight="1">
      <c r="A43" s="270" t="s">
        <v>897</v>
      </c>
      <c r="B43" s="271" t="s">
        <v>898</v>
      </c>
      <c r="C43" s="272" t="s">
        <v>899</v>
      </c>
      <c r="D43" s="273"/>
      <c r="E43" s="273"/>
      <c r="F43" s="273"/>
      <c r="G43" s="401"/>
      <c r="H43" s="273"/>
      <c r="I43" s="273"/>
      <c r="J43" s="274"/>
    </row>
    <row r="44" spans="1:10" ht="16.5">
      <c r="A44" s="267" t="s">
        <v>900</v>
      </c>
      <c r="B44" s="268" t="s">
        <v>691</v>
      </c>
      <c r="C44" s="268" t="s">
        <v>901</v>
      </c>
      <c r="D44" s="268"/>
      <c r="E44" s="268"/>
      <c r="F44" s="268">
        <v>75</v>
      </c>
      <c r="G44" s="269" t="s">
        <v>897</v>
      </c>
      <c r="H44" s="268" t="s">
        <v>902</v>
      </c>
      <c r="I44" s="200" t="s">
        <v>903</v>
      </c>
      <c r="J44" s="174" t="s">
        <v>882</v>
      </c>
    </row>
    <row r="45" spans="1:10" ht="16.5">
      <c r="A45" s="267"/>
      <c r="B45" s="268"/>
      <c r="C45" s="268"/>
      <c r="D45" s="268"/>
      <c r="E45" s="268"/>
      <c r="F45" s="268"/>
      <c r="G45" s="269"/>
      <c r="H45" s="268" t="s">
        <v>904</v>
      </c>
      <c r="I45" s="200"/>
      <c r="J45" s="174"/>
    </row>
    <row r="46" spans="1:10" ht="16.5">
      <c r="A46" s="267"/>
      <c r="B46" s="268"/>
      <c r="C46" s="268"/>
      <c r="D46" s="268"/>
      <c r="E46" s="268"/>
      <c r="F46" s="268"/>
      <c r="G46" s="269"/>
      <c r="H46" s="268" t="s">
        <v>905</v>
      </c>
      <c r="I46" s="200"/>
      <c r="J46" s="174"/>
    </row>
    <row r="47" spans="1:10" ht="16.5">
      <c r="A47" s="267"/>
      <c r="B47" s="268"/>
      <c r="C47" s="268"/>
      <c r="D47" s="268"/>
      <c r="E47" s="268"/>
      <c r="F47" s="268"/>
      <c r="G47" s="269"/>
      <c r="H47" s="268" t="s">
        <v>906</v>
      </c>
      <c r="I47" s="275" t="s">
        <v>907</v>
      </c>
      <c r="J47" s="275"/>
    </row>
    <row r="48" spans="1:10" ht="16.5">
      <c r="A48" s="267"/>
      <c r="B48" s="268"/>
      <c r="C48" s="268"/>
      <c r="D48" s="268"/>
      <c r="E48" s="268"/>
      <c r="F48" s="268"/>
      <c r="G48" s="269"/>
      <c r="H48" s="268" t="s">
        <v>908</v>
      </c>
      <c r="I48" s="200"/>
      <c r="J48" s="174"/>
    </row>
    <row r="49" spans="1:10" ht="16.5">
      <c r="A49" s="267"/>
      <c r="B49" s="268"/>
      <c r="C49" s="268"/>
      <c r="D49" s="268"/>
      <c r="E49" s="268"/>
      <c r="F49" s="268"/>
      <c r="G49" s="269"/>
      <c r="H49" s="268" t="s">
        <v>909</v>
      </c>
      <c r="I49" s="200"/>
      <c r="J49" s="174"/>
    </row>
    <row r="50" spans="1:10" ht="16.5">
      <c r="A50" s="267"/>
      <c r="B50" s="268"/>
      <c r="C50" s="268"/>
      <c r="D50" s="268"/>
      <c r="E50" s="268"/>
      <c r="F50" s="268"/>
      <c r="G50" s="269"/>
      <c r="H50" s="268" t="s">
        <v>910</v>
      </c>
      <c r="I50" s="200"/>
      <c r="J50" s="174"/>
    </row>
    <row r="51" spans="1:10" ht="16.5">
      <c r="A51" s="267"/>
      <c r="B51" s="268" t="s">
        <v>911</v>
      </c>
      <c r="C51" s="268"/>
      <c r="D51" s="268"/>
      <c r="E51" s="268"/>
      <c r="F51" s="268"/>
      <c r="G51" s="269"/>
      <c r="H51" s="268" t="s">
        <v>912</v>
      </c>
      <c r="I51" s="200"/>
      <c r="J51" s="174"/>
    </row>
    <row r="52" spans="1:10" ht="16.5">
      <c r="A52" s="267"/>
      <c r="B52" s="268"/>
      <c r="C52" s="268"/>
      <c r="D52" s="268"/>
      <c r="E52" s="268"/>
      <c r="F52" s="268"/>
      <c r="G52" s="269"/>
      <c r="H52" s="268" t="s">
        <v>692</v>
      </c>
      <c r="I52" s="200"/>
      <c r="J52" s="174"/>
    </row>
    <row r="53" spans="1:10" ht="16.5">
      <c r="A53" s="267"/>
      <c r="B53" s="268" t="s">
        <v>796</v>
      </c>
      <c r="C53" s="268"/>
      <c r="D53" s="268"/>
      <c r="E53" s="268"/>
      <c r="F53" s="268"/>
      <c r="G53" s="269"/>
      <c r="H53" s="268" t="s">
        <v>913</v>
      </c>
      <c r="I53" s="200"/>
      <c r="J53" s="174"/>
    </row>
    <row r="54" spans="1:10" ht="16.5">
      <c r="A54" s="265"/>
      <c r="B54" s="261"/>
      <c r="C54" s="261"/>
      <c r="D54" s="261"/>
      <c r="E54" s="261"/>
      <c r="F54" s="261"/>
      <c r="G54" s="263"/>
      <c r="H54" s="261" t="s">
        <v>914</v>
      </c>
      <c r="I54" s="202"/>
      <c r="J54" s="178"/>
    </row>
    <row r="55" spans="1:10" ht="33.75">
      <c r="A55" s="265" t="s">
        <v>915</v>
      </c>
      <c r="B55" s="262" t="s">
        <v>916</v>
      </c>
      <c r="C55" s="261"/>
      <c r="D55" s="261"/>
      <c r="E55" s="261"/>
      <c r="F55" s="261">
        <v>10</v>
      </c>
      <c r="G55" s="263"/>
      <c r="H55" s="261"/>
      <c r="I55" s="202" t="s">
        <v>839</v>
      </c>
      <c r="J55" s="178" t="s">
        <v>917</v>
      </c>
    </row>
    <row r="56" spans="1:10" ht="16.5">
      <c r="A56" s="265" t="s">
        <v>918</v>
      </c>
      <c r="B56" s="261"/>
      <c r="C56" s="261" t="s">
        <v>919</v>
      </c>
      <c r="D56" s="261"/>
      <c r="E56" s="261"/>
      <c r="F56" s="261">
        <v>5</v>
      </c>
      <c r="G56" s="263" t="s">
        <v>918</v>
      </c>
      <c r="H56" s="261" t="s">
        <v>693</v>
      </c>
      <c r="I56" s="202" t="s">
        <v>634</v>
      </c>
      <c r="J56" s="178"/>
    </row>
    <row r="57" spans="1:7" ht="16.5">
      <c r="A57" s="215"/>
      <c r="F57" s="156">
        <f>SUM(F23:F56)</f>
        <v>270</v>
      </c>
      <c r="G57" s="277"/>
    </row>
    <row r="58" spans="1:7" ht="16.5">
      <c r="A58" s="215"/>
      <c r="G58" s="277"/>
    </row>
    <row r="59" spans="1:8" ht="27" customHeight="1">
      <c r="A59" s="404" t="s">
        <v>920</v>
      </c>
      <c r="B59" s="404"/>
      <c r="C59" s="404"/>
      <c r="D59" s="404"/>
      <c r="E59" s="350"/>
      <c r="H59" s="350"/>
    </row>
    <row r="60" spans="1:8" ht="27" customHeight="1">
      <c r="A60" s="350" t="s">
        <v>921</v>
      </c>
      <c r="B60" s="350"/>
      <c r="C60" s="350"/>
      <c r="D60" s="350"/>
      <c r="E60" s="350"/>
      <c r="F60" s="350"/>
      <c r="G60" s="350"/>
      <c r="H60" s="350"/>
    </row>
    <row r="61" spans="1:8" ht="27" customHeight="1">
      <c r="A61" s="156" t="s">
        <v>922</v>
      </c>
      <c r="B61" s="350"/>
      <c r="C61" s="350"/>
      <c r="D61" s="350"/>
      <c r="E61" s="350"/>
      <c r="F61" s="350"/>
      <c r="G61" s="350"/>
      <c r="H61" s="350"/>
    </row>
    <row r="62" spans="1:8" ht="27" customHeight="1">
      <c r="A62" s="350" t="s">
        <v>923</v>
      </c>
      <c r="B62" s="350"/>
      <c r="C62" s="350"/>
      <c r="D62" s="350"/>
      <c r="E62" s="350"/>
      <c r="F62" s="350"/>
      <c r="G62" s="350"/>
      <c r="H62" s="350"/>
    </row>
    <row r="63" ht="16.5">
      <c r="A63" s="215"/>
    </row>
    <row r="64" spans="1:2" ht="16.5">
      <c r="A64" s="215" t="s">
        <v>924</v>
      </c>
      <c r="B64" s="156" t="s">
        <v>925</v>
      </c>
    </row>
    <row r="65" spans="1:9" ht="16.5">
      <c r="A65" s="156" t="s">
        <v>633</v>
      </c>
      <c r="B65" s="156" t="s">
        <v>926</v>
      </c>
      <c r="C65" s="156" t="s">
        <v>694</v>
      </c>
      <c r="D65" s="156">
        <v>1969</v>
      </c>
      <c r="E65" s="156">
        <v>1972</v>
      </c>
      <c r="F65" s="156">
        <v>1</v>
      </c>
      <c r="G65" s="394" t="s">
        <v>826</v>
      </c>
      <c r="H65" s="394">
        <v>1970</v>
      </c>
      <c r="I65" s="394">
        <v>1973</v>
      </c>
    </row>
    <row r="66" spans="1:9" ht="16.5">
      <c r="A66" s="156" t="s">
        <v>927</v>
      </c>
      <c r="B66" s="156" t="s">
        <v>928</v>
      </c>
      <c r="C66" s="156" t="s">
        <v>377</v>
      </c>
      <c r="D66" s="156">
        <v>1969</v>
      </c>
      <c r="E66" s="156">
        <v>1972</v>
      </c>
      <c r="F66" s="156">
        <v>2</v>
      </c>
      <c r="G66" s="394" t="s">
        <v>827</v>
      </c>
      <c r="H66" s="394">
        <v>1970</v>
      </c>
      <c r="I66" s="394">
        <v>1973</v>
      </c>
    </row>
    <row r="67" spans="1:9" ht="16.5">
      <c r="A67" s="156" t="s">
        <v>929</v>
      </c>
      <c r="B67" s="156" t="s">
        <v>930</v>
      </c>
      <c r="C67" s="156" t="s">
        <v>931</v>
      </c>
      <c r="D67" s="156">
        <v>1969</v>
      </c>
      <c r="E67" s="156">
        <v>1972</v>
      </c>
      <c r="F67" s="156">
        <v>3</v>
      </c>
      <c r="G67" s="394" t="s">
        <v>828</v>
      </c>
      <c r="H67" s="394"/>
      <c r="I67" s="394">
        <v>1973</v>
      </c>
    </row>
    <row r="68" spans="1:9" ht="16.5">
      <c r="A68" s="156" t="s">
        <v>932</v>
      </c>
      <c r="B68" s="156" t="s">
        <v>933</v>
      </c>
      <c r="C68" s="156" t="s">
        <v>74</v>
      </c>
      <c r="D68" s="156">
        <v>1969</v>
      </c>
      <c r="E68" s="156">
        <v>1972</v>
      </c>
      <c r="F68" s="156">
        <v>4</v>
      </c>
      <c r="G68" s="394" t="s">
        <v>829</v>
      </c>
      <c r="H68" s="394"/>
      <c r="I68" s="394">
        <v>1973</v>
      </c>
    </row>
    <row r="69" spans="1:9" ht="16.5">
      <c r="A69" s="156" t="s">
        <v>934</v>
      </c>
      <c r="B69" s="156" t="s">
        <v>935</v>
      </c>
      <c r="C69" s="156" t="s">
        <v>465</v>
      </c>
      <c r="E69" s="156">
        <v>1972</v>
      </c>
      <c r="F69" s="156">
        <v>5</v>
      </c>
      <c r="G69" s="394" t="s">
        <v>936</v>
      </c>
      <c r="H69" s="394"/>
      <c r="I69" s="394">
        <v>1973</v>
      </c>
    </row>
    <row r="70" spans="1:9" ht="16.5">
      <c r="A70" s="156" t="s">
        <v>937</v>
      </c>
      <c r="B70" s="156" t="s">
        <v>938</v>
      </c>
      <c r="C70" s="156" t="s">
        <v>939</v>
      </c>
      <c r="E70" s="156">
        <v>1972</v>
      </c>
      <c r="F70" s="156">
        <v>6</v>
      </c>
      <c r="G70" s="156" t="s">
        <v>830</v>
      </c>
      <c r="H70" s="156">
        <v>1971</v>
      </c>
      <c r="I70" s="156">
        <v>1974</v>
      </c>
    </row>
    <row r="71" spans="1:9" ht="16.5">
      <c r="A71" s="156" t="s">
        <v>761</v>
      </c>
      <c r="B71" s="156" t="s">
        <v>940</v>
      </c>
      <c r="C71" s="156" t="s">
        <v>6</v>
      </c>
      <c r="E71" s="156">
        <v>1972</v>
      </c>
      <c r="F71" s="156">
        <v>7</v>
      </c>
      <c r="G71" s="394" t="s">
        <v>831</v>
      </c>
      <c r="H71" s="394">
        <v>1972</v>
      </c>
      <c r="I71" s="394">
        <v>1975</v>
      </c>
    </row>
    <row r="72" spans="1:9" ht="16.5">
      <c r="A72" s="156" t="s">
        <v>941</v>
      </c>
      <c r="C72" s="156" t="s">
        <v>25</v>
      </c>
      <c r="D72" s="156">
        <v>1969</v>
      </c>
      <c r="E72" s="156">
        <v>1972</v>
      </c>
      <c r="F72" s="156">
        <v>8</v>
      </c>
      <c r="G72" s="394" t="s">
        <v>832</v>
      </c>
      <c r="H72" s="394"/>
      <c r="I72" s="394">
        <v>1975</v>
      </c>
    </row>
    <row r="73" spans="1:9" ht="16.5">
      <c r="A73" s="156" t="s">
        <v>942</v>
      </c>
      <c r="C73" s="156" t="s">
        <v>541</v>
      </c>
      <c r="E73" s="156">
        <v>1972</v>
      </c>
      <c r="F73" s="156">
        <v>9</v>
      </c>
      <c r="G73" s="394" t="s">
        <v>833</v>
      </c>
      <c r="H73" s="394">
        <v>1972</v>
      </c>
      <c r="I73" s="394">
        <v>1975</v>
      </c>
    </row>
    <row r="74" spans="1:9" ht="16.5">
      <c r="A74" s="156" t="s">
        <v>943</v>
      </c>
      <c r="C74" s="156" t="s">
        <v>311</v>
      </c>
      <c r="E74" s="156">
        <v>1972</v>
      </c>
      <c r="F74" s="156">
        <v>10</v>
      </c>
      <c r="G74" s="394" t="s">
        <v>834</v>
      </c>
      <c r="H74" s="394">
        <v>1972</v>
      </c>
      <c r="I74" s="394">
        <v>1975</v>
      </c>
    </row>
    <row r="75" spans="1:6" ht="16.5">
      <c r="A75" s="156" t="s">
        <v>944</v>
      </c>
      <c r="C75" s="156" t="s">
        <v>505</v>
      </c>
      <c r="E75" s="156">
        <v>1972</v>
      </c>
      <c r="F75" s="156">
        <v>11</v>
      </c>
    </row>
    <row r="76" spans="1:6" ht="16.5">
      <c r="A76" s="156" t="s">
        <v>945</v>
      </c>
      <c r="C76" s="156" t="s">
        <v>283</v>
      </c>
      <c r="E76" s="156">
        <v>1972</v>
      </c>
      <c r="F76" s="156">
        <v>12</v>
      </c>
    </row>
    <row r="77" spans="1:5" ht="27" customHeight="1">
      <c r="A77" s="404" t="s">
        <v>946</v>
      </c>
      <c r="B77" s="404"/>
      <c r="C77" s="404"/>
      <c r="D77" s="404"/>
      <c r="E77" s="350"/>
    </row>
    <row r="78" spans="1:7" ht="27" customHeight="1">
      <c r="A78" s="350" t="s">
        <v>947</v>
      </c>
      <c r="B78" s="350"/>
      <c r="C78" s="350"/>
      <c r="D78" s="350"/>
      <c r="E78" s="350"/>
      <c r="F78" s="350"/>
      <c r="G78" s="350"/>
    </row>
    <row r="79" spans="1:7" ht="27" customHeight="1">
      <c r="A79" s="350" t="s">
        <v>948</v>
      </c>
      <c r="B79" s="350"/>
      <c r="C79" s="350"/>
      <c r="D79" s="350"/>
      <c r="E79" s="350"/>
      <c r="F79" s="350"/>
      <c r="G79" s="350"/>
    </row>
    <row r="80" ht="16.5">
      <c r="A80" s="156" t="s">
        <v>949</v>
      </c>
    </row>
    <row r="81" spans="1:7" ht="16.5">
      <c r="A81" s="215" t="s">
        <v>950</v>
      </c>
      <c r="G81" s="277"/>
    </row>
    <row r="82" spans="1:7" ht="16.5">
      <c r="A82" s="215"/>
      <c r="G82" s="277"/>
    </row>
    <row r="83" spans="1:5" ht="27" customHeight="1">
      <c r="A83" s="404" t="s">
        <v>951</v>
      </c>
      <c r="B83" s="404"/>
      <c r="C83" s="404"/>
      <c r="D83" s="404"/>
      <c r="E83" s="350"/>
    </row>
    <row r="84" spans="1:7" ht="27" customHeight="1">
      <c r="A84" s="350" t="s">
        <v>952</v>
      </c>
      <c r="B84" s="350"/>
      <c r="C84" s="350"/>
      <c r="D84" s="350"/>
      <c r="E84" s="350"/>
      <c r="F84" s="350"/>
      <c r="G84" s="350"/>
    </row>
    <row r="85" spans="1:8" ht="27" customHeight="1">
      <c r="A85" s="350" t="s">
        <v>953</v>
      </c>
      <c r="B85" s="350"/>
      <c r="C85" s="350"/>
      <c r="D85" s="350"/>
      <c r="E85" s="350"/>
      <c r="F85" s="350"/>
      <c r="G85" s="350"/>
      <c r="H85" s="350"/>
    </row>
    <row r="86" spans="1:7" ht="16.5">
      <c r="A86" s="215" t="s">
        <v>727</v>
      </c>
      <c r="G86" s="277"/>
    </row>
    <row r="87" spans="1:7" ht="16.5">
      <c r="A87" s="215" t="s">
        <v>728</v>
      </c>
      <c r="G87" s="277"/>
    </row>
    <row r="88" spans="1:7" ht="16.5">
      <c r="A88" s="215"/>
      <c r="G88" s="277"/>
    </row>
    <row r="89" ht="16.5">
      <c r="A89" s="215" t="s">
        <v>729</v>
      </c>
    </row>
    <row r="91" ht="16.5">
      <c r="A91" s="156" t="s">
        <v>954</v>
      </c>
    </row>
    <row r="92" ht="16.5">
      <c r="A92" s="402" t="s">
        <v>955</v>
      </c>
    </row>
    <row r="95" spans="1:4" ht="16.5">
      <c r="A95" s="430" t="s">
        <v>1212</v>
      </c>
      <c r="B95" s="430" t="s">
        <v>1213</v>
      </c>
      <c r="D95" s="443"/>
    </row>
    <row r="96" spans="1:4" ht="16.5">
      <c r="A96" s="430" t="s">
        <v>1214</v>
      </c>
      <c r="B96" s="444" t="s">
        <v>1233</v>
      </c>
      <c r="D96" s="443"/>
    </row>
    <row r="97" spans="1:4" ht="16.5">
      <c r="A97" s="430" t="s">
        <v>1215</v>
      </c>
      <c r="B97" s="444" t="s">
        <v>1227</v>
      </c>
      <c r="D97" s="443"/>
    </row>
    <row r="98" spans="1:4" ht="16.5">
      <c r="A98" s="430" t="s">
        <v>1216</v>
      </c>
      <c r="B98" s="444" t="s">
        <v>1235</v>
      </c>
      <c r="D98" s="443"/>
    </row>
    <row r="99" spans="1:4" ht="16.5">
      <c r="A99" s="445" t="s">
        <v>1217</v>
      </c>
      <c r="B99" s="446" t="s">
        <v>1231</v>
      </c>
      <c r="D99" s="443"/>
    </row>
    <row r="100" spans="1:4" ht="16.5">
      <c r="A100" s="430" t="s">
        <v>1218</v>
      </c>
      <c r="B100" s="444" t="s">
        <v>1228</v>
      </c>
      <c r="D100" s="443"/>
    </row>
    <row r="101" spans="1:4" ht="16.5">
      <c r="A101" s="430" t="s">
        <v>1219</v>
      </c>
      <c r="B101" s="444" t="s">
        <v>1232</v>
      </c>
      <c r="D101" s="443"/>
    </row>
    <row r="102" spans="1:4" ht="16.5">
      <c r="A102" s="430" t="s">
        <v>1220</v>
      </c>
      <c r="B102" s="444" t="s">
        <v>1234</v>
      </c>
      <c r="D102" s="443"/>
    </row>
    <row r="103" spans="1:4" ht="16.5">
      <c r="A103" s="430" t="s">
        <v>1221</v>
      </c>
      <c r="B103" s="444" t="s">
        <v>1229</v>
      </c>
      <c r="D103" s="443"/>
    </row>
    <row r="104" spans="1:4" ht="16.5">
      <c r="A104" s="430" t="s">
        <v>1222</v>
      </c>
      <c r="B104" s="430" t="s">
        <v>1223</v>
      </c>
      <c r="D104" s="443"/>
    </row>
    <row r="105" spans="1:4" ht="16.5">
      <c r="A105" s="445" t="s">
        <v>1224</v>
      </c>
      <c r="B105" s="446" t="s">
        <v>1230</v>
      </c>
      <c r="D105" s="443"/>
    </row>
    <row r="106" spans="1:4" ht="16.5">
      <c r="A106" s="444" t="s">
        <v>900</v>
      </c>
      <c r="B106" s="444" t="s">
        <v>1238</v>
      </c>
      <c r="D106" s="443"/>
    </row>
    <row r="107" spans="1:4" ht="16.5">
      <c r="A107" s="430"/>
      <c r="B107" s="444" t="s">
        <v>1239</v>
      </c>
      <c r="D107" s="443"/>
    </row>
    <row r="108" spans="1:4" ht="16.5">
      <c r="A108" s="430" t="s">
        <v>1225</v>
      </c>
      <c r="B108" s="444" t="s">
        <v>1237</v>
      </c>
      <c r="D108" s="443"/>
    </row>
    <row r="109" spans="1:4" ht="16.5">
      <c r="A109" s="430" t="s">
        <v>1226</v>
      </c>
      <c r="B109" s="430" t="s">
        <v>693</v>
      </c>
      <c r="D109" s="430"/>
    </row>
  </sheetData>
  <sheetProtection/>
  <mergeCells count="10">
    <mergeCell ref="D11:E11"/>
    <mergeCell ref="D9:E9"/>
    <mergeCell ref="A17:C17"/>
    <mergeCell ref="D13:E13"/>
    <mergeCell ref="D14:E14"/>
    <mergeCell ref="A1:D1"/>
    <mergeCell ref="D6:E6"/>
    <mergeCell ref="D7:E7"/>
    <mergeCell ref="D8:E8"/>
    <mergeCell ref="D10:E10"/>
  </mergeCells>
  <hyperlinks>
    <hyperlink ref="A92" r:id="rId1" display="https://docs.google.com/forms/d/e/1FAIpQLSd69fjjhhmw6eOWSKVTirl8v4rS-MgRHY2ktdaAbQIDlSa2Sw/viewform?usp=sf_link"/>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58"/>
  <sheetViews>
    <sheetView zoomScalePageLayoutView="0" workbookViewId="0" topLeftCell="A136">
      <selection activeCell="N144" sqref="N144"/>
    </sheetView>
  </sheetViews>
  <sheetFormatPr defaultColWidth="9.00390625" defaultRowHeight="16.5"/>
  <cols>
    <col min="1" max="1" width="15.875" style="71" customWidth="1"/>
    <col min="2" max="2" width="6.125" style="0" customWidth="1"/>
    <col min="3" max="3" width="5.125" style="0" customWidth="1"/>
    <col min="4" max="4" width="3.50390625" style="0" customWidth="1"/>
    <col min="5" max="5" width="5.875" style="0" customWidth="1"/>
    <col min="6" max="6" width="4.125" style="0" customWidth="1"/>
    <col min="7" max="7" width="3.625" style="0" customWidth="1"/>
    <col min="8" max="8" width="5.625" style="0" customWidth="1"/>
    <col min="9" max="9" width="4.50390625" style="0" customWidth="1"/>
  </cols>
  <sheetData>
    <row r="1" spans="1:9" ht="16.5">
      <c r="A1" s="366" t="s">
        <v>605</v>
      </c>
      <c r="B1" s="208" t="s">
        <v>1113</v>
      </c>
      <c r="C1" s="208" t="s">
        <v>1105</v>
      </c>
      <c r="D1" s="208" t="s">
        <v>1114</v>
      </c>
      <c r="E1" s="208" t="s">
        <v>1115</v>
      </c>
      <c r="F1" s="209" t="s">
        <v>1116</v>
      </c>
      <c r="G1" s="208" t="s">
        <v>1117</v>
      </c>
      <c r="H1" s="208" t="s">
        <v>1118</v>
      </c>
      <c r="I1" s="210" t="s">
        <v>1119</v>
      </c>
    </row>
    <row r="2" spans="1:11" ht="16.5">
      <c r="A2" s="367" t="s">
        <v>2</v>
      </c>
      <c r="B2" s="156" t="s">
        <v>578</v>
      </c>
      <c r="C2" s="156" t="s">
        <v>786</v>
      </c>
      <c r="D2" s="139">
        <v>69</v>
      </c>
      <c r="E2" s="139" t="s">
        <v>574</v>
      </c>
      <c r="F2" s="140" t="s">
        <v>564</v>
      </c>
      <c r="G2" s="139">
        <v>72</v>
      </c>
      <c r="H2" s="139" t="s">
        <v>575</v>
      </c>
      <c r="I2" s="211" t="s">
        <v>565</v>
      </c>
      <c r="K2" t="s">
        <v>956</v>
      </c>
    </row>
    <row r="3" spans="1:11" ht="16.5">
      <c r="A3" s="367" t="s">
        <v>1120</v>
      </c>
      <c r="B3" s="156" t="s">
        <v>578</v>
      </c>
      <c r="C3" s="156" t="s">
        <v>787</v>
      </c>
      <c r="D3" s="139">
        <v>69</v>
      </c>
      <c r="E3" s="139" t="s">
        <v>574</v>
      </c>
      <c r="F3" s="140" t="s">
        <v>564</v>
      </c>
      <c r="G3" s="139">
        <v>72</v>
      </c>
      <c r="H3" s="139" t="s">
        <v>574</v>
      </c>
      <c r="I3" s="211" t="s">
        <v>569</v>
      </c>
      <c r="K3" t="s">
        <v>957</v>
      </c>
    </row>
    <row r="4" spans="1:11" ht="16.5">
      <c r="A4" s="367" t="s">
        <v>324</v>
      </c>
      <c r="B4" s="156" t="s">
        <v>578</v>
      </c>
      <c r="C4" s="156" t="s">
        <v>786</v>
      </c>
      <c r="D4" s="139">
        <v>69</v>
      </c>
      <c r="E4" s="139" t="s">
        <v>574</v>
      </c>
      <c r="F4" s="140" t="s">
        <v>564</v>
      </c>
      <c r="G4" s="139">
        <v>72</v>
      </c>
      <c r="H4" s="139"/>
      <c r="I4" s="211"/>
      <c r="K4" t="s">
        <v>1121</v>
      </c>
    </row>
    <row r="5" spans="1:11" ht="16.5">
      <c r="A5" s="368" t="s">
        <v>1106</v>
      </c>
      <c r="B5" s="156" t="s">
        <v>578</v>
      </c>
      <c r="C5" s="156" t="s">
        <v>786</v>
      </c>
      <c r="D5" s="139">
        <v>69</v>
      </c>
      <c r="E5" s="139" t="s">
        <v>574</v>
      </c>
      <c r="F5" s="140" t="s">
        <v>564</v>
      </c>
      <c r="G5" s="139">
        <v>72</v>
      </c>
      <c r="H5" s="139" t="s">
        <v>575</v>
      </c>
      <c r="I5" s="211" t="s">
        <v>566</v>
      </c>
      <c r="K5" t="s">
        <v>958</v>
      </c>
    </row>
    <row r="6" spans="1:11" ht="16.5">
      <c r="A6" s="367" t="s">
        <v>174</v>
      </c>
      <c r="B6" s="156" t="s">
        <v>578</v>
      </c>
      <c r="C6" s="156" t="s">
        <v>787</v>
      </c>
      <c r="D6" s="139">
        <v>69</v>
      </c>
      <c r="E6" s="139" t="s">
        <v>574</v>
      </c>
      <c r="F6" s="140" t="s">
        <v>564</v>
      </c>
      <c r="G6" s="139">
        <v>72</v>
      </c>
      <c r="H6" s="139" t="s">
        <v>574</v>
      </c>
      <c r="I6" s="211" t="s">
        <v>569</v>
      </c>
      <c r="K6" t="s">
        <v>1122</v>
      </c>
    </row>
    <row r="7" spans="1:11" ht="16.5">
      <c r="A7" s="215" t="s">
        <v>1107</v>
      </c>
      <c r="B7" s="156" t="s">
        <v>578</v>
      </c>
      <c r="C7" s="156" t="s">
        <v>786</v>
      </c>
      <c r="D7" s="139">
        <v>69</v>
      </c>
      <c r="E7" s="139" t="s">
        <v>574</v>
      </c>
      <c r="F7" s="140" t="s">
        <v>564</v>
      </c>
      <c r="G7" s="139">
        <v>72</v>
      </c>
      <c r="H7" s="139" t="s">
        <v>584</v>
      </c>
      <c r="I7" s="211" t="s">
        <v>567</v>
      </c>
      <c r="K7" t="s">
        <v>959</v>
      </c>
    </row>
    <row r="8" spans="1:11" ht="16.5">
      <c r="A8" s="367" t="s">
        <v>508</v>
      </c>
      <c r="B8" s="156" t="s">
        <v>578</v>
      </c>
      <c r="C8" s="156" t="s">
        <v>786</v>
      </c>
      <c r="D8" s="139">
        <v>69</v>
      </c>
      <c r="E8" s="139" t="s">
        <v>574</v>
      </c>
      <c r="F8" s="140" t="s">
        <v>564</v>
      </c>
      <c r="G8" s="139">
        <v>72</v>
      </c>
      <c r="H8" s="139" t="s">
        <v>797</v>
      </c>
      <c r="I8" s="211"/>
      <c r="K8" t="s">
        <v>960</v>
      </c>
    </row>
    <row r="9" spans="1:11" ht="16.5">
      <c r="A9" s="367" t="s">
        <v>338</v>
      </c>
      <c r="B9" s="156" t="s">
        <v>578</v>
      </c>
      <c r="C9" s="156" t="s">
        <v>786</v>
      </c>
      <c r="D9" s="139">
        <v>69</v>
      </c>
      <c r="E9" s="139" t="s">
        <v>574</v>
      </c>
      <c r="F9" s="140" t="s">
        <v>567</v>
      </c>
      <c r="G9" s="139">
        <v>72</v>
      </c>
      <c r="H9" s="139" t="s">
        <v>575</v>
      </c>
      <c r="I9" s="211" t="s">
        <v>565</v>
      </c>
      <c r="K9" t="s">
        <v>961</v>
      </c>
    </row>
    <row r="10" spans="1:9" ht="16.5">
      <c r="A10" s="215" t="s">
        <v>1108</v>
      </c>
      <c r="B10" s="156" t="s">
        <v>578</v>
      </c>
      <c r="C10" s="156" t="s">
        <v>787</v>
      </c>
      <c r="D10" s="139">
        <v>69</v>
      </c>
      <c r="E10" s="139" t="s">
        <v>574</v>
      </c>
      <c r="F10" s="140" t="s">
        <v>564</v>
      </c>
      <c r="G10" s="139">
        <v>72</v>
      </c>
      <c r="H10" s="139" t="s">
        <v>574</v>
      </c>
      <c r="I10" s="211" t="s">
        <v>567</v>
      </c>
    </row>
    <row r="11" spans="1:9" ht="16.5">
      <c r="A11" s="367" t="s">
        <v>151</v>
      </c>
      <c r="B11" s="156" t="s">
        <v>578</v>
      </c>
      <c r="C11" s="156" t="s">
        <v>787</v>
      </c>
      <c r="D11" s="139">
        <v>69</v>
      </c>
      <c r="E11" s="139" t="s">
        <v>574</v>
      </c>
      <c r="F11" s="140" t="s">
        <v>567</v>
      </c>
      <c r="G11" s="139">
        <v>72</v>
      </c>
      <c r="H11" s="139" t="s">
        <v>574</v>
      </c>
      <c r="I11" s="211" t="s">
        <v>571</v>
      </c>
    </row>
    <row r="12" spans="1:9" ht="16.5">
      <c r="A12" s="367" t="s">
        <v>282</v>
      </c>
      <c r="B12" s="156" t="s">
        <v>578</v>
      </c>
      <c r="C12" s="156" t="s">
        <v>786</v>
      </c>
      <c r="D12" s="139">
        <v>69</v>
      </c>
      <c r="E12" s="139" t="s">
        <v>574</v>
      </c>
      <c r="F12" s="140" t="s">
        <v>567</v>
      </c>
      <c r="G12" s="139">
        <v>72</v>
      </c>
      <c r="H12" s="139" t="s">
        <v>581</v>
      </c>
      <c r="I12" s="211" t="s">
        <v>566</v>
      </c>
    </row>
    <row r="13" spans="1:11" ht="16.5">
      <c r="A13" s="367" t="s">
        <v>122</v>
      </c>
      <c r="B13" s="156" t="s">
        <v>578</v>
      </c>
      <c r="C13" s="156" t="s">
        <v>786</v>
      </c>
      <c r="D13" s="139">
        <v>69</v>
      </c>
      <c r="E13" s="139" t="s">
        <v>574</v>
      </c>
      <c r="F13" s="140" t="s">
        <v>567</v>
      </c>
      <c r="G13" s="139">
        <v>72</v>
      </c>
      <c r="H13" s="139" t="s">
        <v>584</v>
      </c>
      <c r="I13" s="211" t="s">
        <v>568</v>
      </c>
      <c r="K13" t="s">
        <v>962</v>
      </c>
    </row>
    <row r="14" spans="1:11" ht="16.5">
      <c r="A14" s="367" t="s">
        <v>42</v>
      </c>
      <c r="B14" s="156" t="s">
        <v>578</v>
      </c>
      <c r="C14" s="156" t="s">
        <v>787</v>
      </c>
      <c r="D14" s="139">
        <v>69</v>
      </c>
      <c r="E14" s="139" t="s">
        <v>574</v>
      </c>
      <c r="F14" s="140" t="s">
        <v>567</v>
      </c>
      <c r="G14" s="139">
        <v>72</v>
      </c>
      <c r="H14" s="139" t="s">
        <v>574</v>
      </c>
      <c r="I14" s="211" t="s">
        <v>570</v>
      </c>
      <c r="K14" t="s">
        <v>963</v>
      </c>
    </row>
    <row r="15" spans="1:11" ht="16.5">
      <c r="A15" s="367" t="s">
        <v>133</v>
      </c>
      <c r="B15" s="156" t="s">
        <v>578</v>
      </c>
      <c r="C15" s="156" t="s">
        <v>786</v>
      </c>
      <c r="D15" s="139">
        <v>69</v>
      </c>
      <c r="E15" s="139" t="s">
        <v>574</v>
      </c>
      <c r="F15" s="140" t="s">
        <v>567</v>
      </c>
      <c r="G15" s="139">
        <v>72</v>
      </c>
      <c r="H15" s="139" t="s">
        <v>575</v>
      </c>
      <c r="I15" s="211" t="s">
        <v>564</v>
      </c>
      <c r="K15" t="s">
        <v>964</v>
      </c>
    </row>
    <row r="16" spans="1:11" ht="16.5">
      <c r="A16" s="215" t="s">
        <v>372</v>
      </c>
      <c r="B16" s="156" t="s">
        <v>578</v>
      </c>
      <c r="C16" s="156" t="s">
        <v>788</v>
      </c>
      <c r="D16" s="139">
        <v>69</v>
      </c>
      <c r="E16" s="139" t="s">
        <v>798</v>
      </c>
      <c r="F16" s="140" t="s">
        <v>563</v>
      </c>
      <c r="G16" s="139">
        <v>72</v>
      </c>
      <c r="H16" s="139" t="s">
        <v>574</v>
      </c>
      <c r="I16" s="211" t="s">
        <v>569</v>
      </c>
      <c r="K16" t="s">
        <v>1123</v>
      </c>
    </row>
    <row r="17" spans="1:11" ht="16.5">
      <c r="A17" s="367" t="s">
        <v>21</v>
      </c>
      <c r="B17" s="156" t="s">
        <v>578</v>
      </c>
      <c r="C17" s="156" t="s">
        <v>787</v>
      </c>
      <c r="D17" s="139">
        <v>69</v>
      </c>
      <c r="E17" s="139" t="s">
        <v>574</v>
      </c>
      <c r="F17" s="140" t="s">
        <v>568</v>
      </c>
      <c r="G17" s="139">
        <v>72</v>
      </c>
      <c r="H17" s="139" t="s">
        <v>574</v>
      </c>
      <c r="I17" s="211" t="s">
        <v>565</v>
      </c>
      <c r="K17" t="s">
        <v>1124</v>
      </c>
    </row>
    <row r="18" spans="1:11" ht="16.5">
      <c r="A18" s="367" t="s">
        <v>965</v>
      </c>
      <c r="B18" s="156" t="s">
        <v>578</v>
      </c>
      <c r="C18" s="156" t="s">
        <v>787</v>
      </c>
      <c r="D18" s="139">
        <v>69</v>
      </c>
      <c r="E18" s="139" t="s">
        <v>574</v>
      </c>
      <c r="F18" s="140" t="s">
        <v>568</v>
      </c>
      <c r="G18" s="139">
        <v>72</v>
      </c>
      <c r="H18" s="139" t="s">
        <v>574</v>
      </c>
      <c r="I18" s="211" t="s">
        <v>570</v>
      </c>
      <c r="K18" t="s">
        <v>966</v>
      </c>
    </row>
    <row r="19" spans="1:11" ht="16.5">
      <c r="A19" s="367" t="s">
        <v>799</v>
      </c>
      <c r="B19" s="156" t="s">
        <v>578</v>
      </c>
      <c r="C19" s="156" t="s">
        <v>787</v>
      </c>
      <c r="D19" s="139">
        <v>69</v>
      </c>
      <c r="E19" s="139" t="s">
        <v>574</v>
      </c>
      <c r="F19" s="140" t="s">
        <v>568</v>
      </c>
      <c r="G19" s="139">
        <v>73</v>
      </c>
      <c r="H19" s="139" t="s">
        <v>574</v>
      </c>
      <c r="I19" s="211" t="s">
        <v>570</v>
      </c>
      <c r="K19" t="s">
        <v>967</v>
      </c>
    </row>
    <row r="20" spans="1:11" ht="16.5">
      <c r="A20" s="367" t="s">
        <v>211</v>
      </c>
      <c r="B20" s="156" t="s">
        <v>578</v>
      </c>
      <c r="C20" s="156" t="s">
        <v>786</v>
      </c>
      <c r="D20" s="139">
        <v>69</v>
      </c>
      <c r="E20" s="139" t="s">
        <v>574</v>
      </c>
      <c r="F20" s="140" t="s">
        <v>568</v>
      </c>
      <c r="G20" s="139">
        <v>72</v>
      </c>
      <c r="H20" s="139" t="s">
        <v>584</v>
      </c>
      <c r="I20" s="211" t="s">
        <v>565</v>
      </c>
      <c r="K20" t="s">
        <v>968</v>
      </c>
    </row>
    <row r="21" spans="1:11" ht="16.5">
      <c r="A21" s="367" t="s">
        <v>222</v>
      </c>
      <c r="B21" s="156" t="s">
        <v>578</v>
      </c>
      <c r="C21" s="156" t="s">
        <v>787</v>
      </c>
      <c r="D21" s="139">
        <v>69</v>
      </c>
      <c r="E21" s="139" t="s">
        <v>574</v>
      </c>
      <c r="F21" s="140" t="s">
        <v>568</v>
      </c>
      <c r="G21" s="139">
        <v>72</v>
      </c>
      <c r="H21" s="139" t="s">
        <v>574</v>
      </c>
      <c r="I21" s="211" t="s">
        <v>569</v>
      </c>
      <c r="K21" t="s">
        <v>969</v>
      </c>
    </row>
    <row r="22" spans="1:11" ht="16.5">
      <c r="A22" s="367" t="s">
        <v>231</v>
      </c>
      <c r="B22" s="156" t="s">
        <v>578</v>
      </c>
      <c r="C22" s="156" t="s">
        <v>786</v>
      </c>
      <c r="D22" s="139">
        <v>69</v>
      </c>
      <c r="E22" s="139" t="s">
        <v>574</v>
      </c>
      <c r="F22" s="140" t="s">
        <v>568</v>
      </c>
      <c r="G22" s="139">
        <v>72</v>
      </c>
      <c r="H22" s="139" t="s">
        <v>575</v>
      </c>
      <c r="I22" s="211" t="s">
        <v>566</v>
      </c>
      <c r="K22" t="s">
        <v>970</v>
      </c>
    </row>
    <row r="23" spans="1:9" ht="16.5">
      <c r="A23" s="367" t="s">
        <v>339</v>
      </c>
      <c r="B23" s="156" t="s">
        <v>578</v>
      </c>
      <c r="C23" s="156" t="s">
        <v>786</v>
      </c>
      <c r="D23" s="139">
        <v>69</v>
      </c>
      <c r="E23" s="139" t="s">
        <v>574</v>
      </c>
      <c r="F23" s="140" t="s">
        <v>568</v>
      </c>
      <c r="G23" s="139">
        <v>72</v>
      </c>
      <c r="H23" s="139" t="s">
        <v>581</v>
      </c>
      <c r="I23" s="211" t="s">
        <v>566</v>
      </c>
    </row>
    <row r="24" spans="1:9" ht="16.5">
      <c r="A24" s="367" t="s">
        <v>192</v>
      </c>
      <c r="B24" s="156" t="s">
        <v>578</v>
      </c>
      <c r="C24" s="156" t="s">
        <v>786</v>
      </c>
      <c r="D24" s="139">
        <v>69</v>
      </c>
      <c r="E24" s="139" t="s">
        <v>574</v>
      </c>
      <c r="F24" s="140" t="s">
        <v>568</v>
      </c>
      <c r="G24" s="139">
        <v>72</v>
      </c>
      <c r="H24" s="139" t="s">
        <v>575</v>
      </c>
      <c r="I24" s="211" t="s">
        <v>566</v>
      </c>
    </row>
    <row r="25" spans="1:11" ht="16.5">
      <c r="A25" s="215" t="s">
        <v>821</v>
      </c>
      <c r="B25" s="156" t="s">
        <v>578</v>
      </c>
      <c r="C25" s="156" t="s">
        <v>615</v>
      </c>
      <c r="D25" s="139">
        <v>69</v>
      </c>
      <c r="E25" s="139" t="s">
        <v>574</v>
      </c>
      <c r="F25" s="140" t="s">
        <v>568</v>
      </c>
      <c r="G25" s="139"/>
      <c r="H25" s="139"/>
      <c r="I25" s="211"/>
      <c r="K25" t="s">
        <v>1072</v>
      </c>
    </row>
    <row r="26" spans="1:9" ht="16.5">
      <c r="A26" s="367" t="s">
        <v>159</v>
      </c>
      <c r="B26" s="156" t="s">
        <v>578</v>
      </c>
      <c r="C26" s="156" t="s">
        <v>786</v>
      </c>
      <c r="D26" s="139">
        <v>69</v>
      </c>
      <c r="E26" s="139" t="s">
        <v>574</v>
      </c>
      <c r="F26" s="140" t="s">
        <v>565</v>
      </c>
      <c r="G26" s="139">
        <v>72</v>
      </c>
      <c r="H26" s="139" t="s">
        <v>575</v>
      </c>
      <c r="I26" s="211" t="s">
        <v>566</v>
      </c>
    </row>
    <row r="27" spans="1:11" ht="16.5">
      <c r="A27" s="367" t="s">
        <v>800</v>
      </c>
      <c r="B27" s="156" t="s">
        <v>578</v>
      </c>
      <c r="C27" s="156" t="s">
        <v>788</v>
      </c>
      <c r="D27" s="139">
        <v>69</v>
      </c>
      <c r="E27" s="139" t="s">
        <v>801</v>
      </c>
      <c r="F27" s="140">
        <v>0</v>
      </c>
      <c r="G27" s="139">
        <v>72</v>
      </c>
      <c r="H27" s="139" t="s">
        <v>574</v>
      </c>
      <c r="I27" s="211" t="s">
        <v>571</v>
      </c>
      <c r="K27" t="s">
        <v>1073</v>
      </c>
    </row>
    <row r="28" spans="1:11" ht="16.5">
      <c r="A28" s="215" t="s">
        <v>802</v>
      </c>
      <c r="B28" s="156" t="s">
        <v>578</v>
      </c>
      <c r="C28" s="156" t="s">
        <v>787</v>
      </c>
      <c r="D28" s="139">
        <v>69</v>
      </c>
      <c r="E28" s="139" t="s">
        <v>574</v>
      </c>
      <c r="F28" s="140" t="s">
        <v>565</v>
      </c>
      <c r="G28" s="139">
        <v>72</v>
      </c>
      <c r="H28" s="139" t="s">
        <v>574</v>
      </c>
      <c r="I28" s="211" t="s">
        <v>566</v>
      </c>
      <c r="K28" t="s">
        <v>1074</v>
      </c>
    </row>
    <row r="29" spans="1:11" ht="16.5">
      <c r="A29" s="215" t="s">
        <v>71</v>
      </c>
      <c r="B29" s="156" t="s">
        <v>578</v>
      </c>
      <c r="C29" s="156" t="s">
        <v>786</v>
      </c>
      <c r="D29" s="139">
        <v>69</v>
      </c>
      <c r="E29" s="139" t="s">
        <v>574</v>
      </c>
      <c r="F29" s="140" t="s">
        <v>568</v>
      </c>
      <c r="G29" s="139">
        <v>73</v>
      </c>
      <c r="H29" s="139" t="s">
        <v>797</v>
      </c>
      <c r="I29" s="211"/>
      <c r="K29" t="s">
        <v>1075</v>
      </c>
    </row>
    <row r="30" spans="1:11" ht="16.5">
      <c r="A30" s="215" t="s">
        <v>549</v>
      </c>
      <c r="B30" s="156" t="s">
        <v>578</v>
      </c>
      <c r="C30" s="156" t="s">
        <v>786</v>
      </c>
      <c r="D30" s="139">
        <v>69</v>
      </c>
      <c r="E30" s="139" t="s">
        <v>574</v>
      </c>
      <c r="F30" s="140" t="s">
        <v>568</v>
      </c>
      <c r="G30" s="139">
        <v>72</v>
      </c>
      <c r="H30" s="139" t="s">
        <v>581</v>
      </c>
      <c r="I30" s="211" t="s">
        <v>567</v>
      </c>
      <c r="K30" t="s">
        <v>1076</v>
      </c>
    </row>
    <row r="31" spans="1:11" ht="16.5">
      <c r="A31" s="215" t="s">
        <v>803</v>
      </c>
      <c r="B31" s="156" t="s">
        <v>578</v>
      </c>
      <c r="C31" s="156" t="s">
        <v>786</v>
      </c>
      <c r="D31" s="139">
        <v>69</v>
      </c>
      <c r="E31" s="139" t="s">
        <v>574</v>
      </c>
      <c r="F31" s="140" t="s">
        <v>563</v>
      </c>
      <c r="G31" s="139">
        <v>72</v>
      </c>
      <c r="H31" s="139" t="s">
        <v>575</v>
      </c>
      <c r="I31" s="211" t="s">
        <v>563</v>
      </c>
      <c r="K31" t="s">
        <v>1077</v>
      </c>
    </row>
    <row r="32" spans="1:11" ht="16.5">
      <c r="A32" s="215" t="s">
        <v>971</v>
      </c>
      <c r="B32" s="156" t="s">
        <v>578</v>
      </c>
      <c r="C32" s="156" t="s">
        <v>787</v>
      </c>
      <c r="D32" s="139">
        <v>69</v>
      </c>
      <c r="E32" s="139" t="s">
        <v>574</v>
      </c>
      <c r="F32" s="140" t="s">
        <v>563</v>
      </c>
      <c r="G32" s="139">
        <v>72</v>
      </c>
      <c r="H32" s="139" t="s">
        <v>574</v>
      </c>
      <c r="I32" s="211" t="s">
        <v>570</v>
      </c>
      <c r="K32" t="s">
        <v>1078</v>
      </c>
    </row>
    <row r="33" spans="1:11" ht="16.5">
      <c r="A33" s="215" t="s">
        <v>972</v>
      </c>
      <c r="B33" s="156" t="s">
        <v>578</v>
      </c>
      <c r="C33" s="156" t="s">
        <v>786</v>
      </c>
      <c r="D33" s="139">
        <v>69</v>
      </c>
      <c r="E33" s="139" t="s">
        <v>574</v>
      </c>
      <c r="F33" s="140" t="s">
        <v>563</v>
      </c>
      <c r="G33" s="139">
        <v>72</v>
      </c>
      <c r="H33" s="139" t="s">
        <v>584</v>
      </c>
      <c r="I33" s="211" t="s">
        <v>583</v>
      </c>
      <c r="K33" t="s">
        <v>1079</v>
      </c>
    </row>
    <row r="34" spans="1:11" ht="16.5">
      <c r="A34" s="215" t="s">
        <v>973</v>
      </c>
      <c r="B34" s="156" t="s">
        <v>578</v>
      </c>
      <c r="C34" s="156" t="s">
        <v>787</v>
      </c>
      <c r="D34" s="139">
        <v>69</v>
      </c>
      <c r="E34" s="139" t="s">
        <v>574</v>
      </c>
      <c r="F34" s="140" t="s">
        <v>563</v>
      </c>
      <c r="G34" s="139">
        <v>72</v>
      </c>
      <c r="H34" s="139" t="s">
        <v>574</v>
      </c>
      <c r="I34" s="211" t="s">
        <v>565</v>
      </c>
      <c r="K34" t="s">
        <v>1080</v>
      </c>
    </row>
    <row r="35" spans="1:9" ht="16.5">
      <c r="A35" s="215" t="s">
        <v>974</v>
      </c>
      <c r="B35" s="156" t="s">
        <v>578</v>
      </c>
      <c r="C35" s="156" t="s">
        <v>787</v>
      </c>
      <c r="D35" s="139">
        <v>69</v>
      </c>
      <c r="E35" s="139" t="s">
        <v>574</v>
      </c>
      <c r="F35" s="140" t="s">
        <v>564</v>
      </c>
      <c r="G35" s="139">
        <v>72</v>
      </c>
      <c r="H35" s="139" t="s">
        <v>574</v>
      </c>
      <c r="I35" s="211" t="s">
        <v>567</v>
      </c>
    </row>
    <row r="36" spans="1:9" ht="16.5">
      <c r="A36" s="215" t="s">
        <v>975</v>
      </c>
      <c r="B36" s="156" t="s">
        <v>578</v>
      </c>
      <c r="C36" s="156" t="s">
        <v>787</v>
      </c>
      <c r="D36" s="139">
        <v>69</v>
      </c>
      <c r="E36" s="139" t="s">
        <v>574</v>
      </c>
      <c r="F36" s="140" t="s">
        <v>565</v>
      </c>
      <c r="G36" s="139">
        <v>72</v>
      </c>
      <c r="H36" s="139" t="s">
        <v>574</v>
      </c>
      <c r="I36" s="211" t="s">
        <v>569</v>
      </c>
    </row>
    <row r="37" spans="1:9" ht="16.5">
      <c r="A37" s="47" t="s">
        <v>976</v>
      </c>
      <c r="B37" s="156" t="s">
        <v>578</v>
      </c>
      <c r="C37" s="156" t="s">
        <v>786</v>
      </c>
      <c r="D37" s="139">
        <v>69</v>
      </c>
      <c r="E37" s="139" t="s">
        <v>574</v>
      </c>
      <c r="F37" s="140" t="s">
        <v>565</v>
      </c>
      <c r="G37" s="139">
        <v>72</v>
      </c>
      <c r="H37" s="139" t="s">
        <v>804</v>
      </c>
      <c r="I37" s="211"/>
    </row>
    <row r="38" spans="1:9" ht="16.5">
      <c r="A38" s="215" t="s">
        <v>977</v>
      </c>
      <c r="B38" s="156" t="s">
        <v>578</v>
      </c>
      <c r="C38" s="156" t="s">
        <v>787</v>
      </c>
      <c r="D38" s="139">
        <v>69</v>
      </c>
      <c r="E38" s="139" t="s">
        <v>574</v>
      </c>
      <c r="F38" s="140" t="s">
        <v>565</v>
      </c>
      <c r="G38" s="139">
        <v>72</v>
      </c>
      <c r="H38" s="139" t="s">
        <v>574</v>
      </c>
      <c r="I38" s="211" t="s">
        <v>570</v>
      </c>
    </row>
    <row r="39" spans="1:9" ht="16.5">
      <c r="A39" s="215" t="s">
        <v>978</v>
      </c>
      <c r="B39" s="156" t="s">
        <v>578</v>
      </c>
      <c r="C39" s="156" t="s">
        <v>786</v>
      </c>
      <c r="D39" s="139">
        <v>69</v>
      </c>
      <c r="E39" s="139" t="s">
        <v>574</v>
      </c>
      <c r="F39" s="140" t="s">
        <v>565</v>
      </c>
      <c r="G39" s="139">
        <v>72</v>
      </c>
      <c r="H39" s="139" t="s">
        <v>581</v>
      </c>
      <c r="I39" s="211" t="s">
        <v>567</v>
      </c>
    </row>
    <row r="40" spans="1:9" ht="16.5">
      <c r="A40" s="215" t="s">
        <v>14</v>
      </c>
      <c r="B40" s="156" t="s">
        <v>578</v>
      </c>
      <c r="C40" s="156" t="s">
        <v>786</v>
      </c>
      <c r="D40" s="139">
        <v>69</v>
      </c>
      <c r="E40" s="139" t="s">
        <v>574</v>
      </c>
      <c r="F40" s="140" t="s">
        <v>565</v>
      </c>
      <c r="G40" s="139">
        <v>72</v>
      </c>
      <c r="H40" s="139" t="s">
        <v>804</v>
      </c>
      <c r="I40" s="211"/>
    </row>
    <row r="41" spans="1:9" ht="16.5">
      <c r="A41" s="215" t="s">
        <v>634</v>
      </c>
      <c r="B41" s="156" t="s">
        <v>578</v>
      </c>
      <c r="C41" s="156" t="s">
        <v>787</v>
      </c>
      <c r="D41" s="139">
        <v>69</v>
      </c>
      <c r="E41" s="139" t="s">
        <v>574</v>
      </c>
      <c r="F41" s="140" t="s">
        <v>565</v>
      </c>
      <c r="G41" s="139">
        <v>72</v>
      </c>
      <c r="H41" s="139" t="s">
        <v>574</v>
      </c>
      <c r="I41" s="211" t="s">
        <v>567</v>
      </c>
    </row>
    <row r="42" spans="1:9" ht="16.5">
      <c r="A42" s="215" t="s">
        <v>979</v>
      </c>
      <c r="B42" s="156" t="s">
        <v>578</v>
      </c>
      <c r="C42" s="156" t="s">
        <v>787</v>
      </c>
      <c r="D42" s="139">
        <v>69</v>
      </c>
      <c r="E42" s="139" t="s">
        <v>574</v>
      </c>
      <c r="F42" s="140" t="s">
        <v>566</v>
      </c>
      <c r="G42" s="139">
        <v>72</v>
      </c>
      <c r="H42" s="139" t="s">
        <v>574</v>
      </c>
      <c r="I42" s="211" t="s">
        <v>569</v>
      </c>
    </row>
    <row r="43" spans="1:9" ht="16.5">
      <c r="A43" s="215" t="s">
        <v>980</v>
      </c>
      <c r="B43" s="156" t="s">
        <v>578</v>
      </c>
      <c r="C43" s="156" t="s">
        <v>615</v>
      </c>
      <c r="D43" s="139">
        <v>69</v>
      </c>
      <c r="E43" s="139" t="s">
        <v>574</v>
      </c>
      <c r="F43" s="140" t="s">
        <v>566</v>
      </c>
      <c r="G43" s="139">
        <v>72</v>
      </c>
      <c r="H43" s="139" t="s">
        <v>574</v>
      </c>
      <c r="I43" s="211" t="s">
        <v>569</v>
      </c>
    </row>
    <row r="44" spans="1:9" ht="16.5">
      <c r="A44" s="215" t="s">
        <v>981</v>
      </c>
      <c r="B44" s="156" t="s">
        <v>578</v>
      </c>
      <c r="C44" s="156" t="s">
        <v>787</v>
      </c>
      <c r="D44" s="139">
        <v>69</v>
      </c>
      <c r="E44" s="139" t="s">
        <v>574</v>
      </c>
      <c r="F44" s="140" t="s">
        <v>566</v>
      </c>
      <c r="G44" s="139">
        <v>72</v>
      </c>
      <c r="H44" s="139" t="s">
        <v>574</v>
      </c>
      <c r="I44" s="211" t="s">
        <v>567</v>
      </c>
    </row>
    <row r="45" spans="1:9" ht="16.5">
      <c r="A45" s="215" t="s">
        <v>982</v>
      </c>
      <c r="B45" s="156" t="s">
        <v>578</v>
      </c>
      <c r="C45" s="156" t="s">
        <v>615</v>
      </c>
      <c r="D45" s="139">
        <v>69</v>
      </c>
      <c r="E45" s="139" t="s">
        <v>574</v>
      </c>
      <c r="F45" s="140" t="s">
        <v>566</v>
      </c>
      <c r="G45" s="139">
        <v>72</v>
      </c>
      <c r="H45" s="139" t="s">
        <v>574</v>
      </c>
      <c r="I45" s="211" t="s">
        <v>567</v>
      </c>
    </row>
    <row r="46" spans="1:9" ht="16.5">
      <c r="A46" s="215" t="s">
        <v>983</v>
      </c>
      <c r="B46" s="156" t="s">
        <v>578</v>
      </c>
      <c r="C46" s="156" t="s">
        <v>786</v>
      </c>
      <c r="D46" s="139">
        <v>69</v>
      </c>
      <c r="E46" s="139" t="s">
        <v>574</v>
      </c>
      <c r="F46" s="140" t="s">
        <v>566</v>
      </c>
      <c r="G46" s="139">
        <v>72</v>
      </c>
      <c r="H46" s="139" t="s">
        <v>797</v>
      </c>
      <c r="I46" s="211"/>
    </row>
    <row r="47" spans="1:9" ht="16.5">
      <c r="A47" s="215" t="s">
        <v>984</v>
      </c>
      <c r="B47" s="156" t="s">
        <v>578</v>
      </c>
      <c r="C47" s="156" t="s">
        <v>615</v>
      </c>
      <c r="D47" s="139">
        <v>69</v>
      </c>
      <c r="E47" s="139" t="s">
        <v>574</v>
      </c>
      <c r="F47" s="140" t="s">
        <v>566</v>
      </c>
      <c r="G47" s="139"/>
      <c r="H47" s="139"/>
      <c r="I47" s="211"/>
    </row>
    <row r="48" spans="1:9" ht="16.5">
      <c r="A48" s="215" t="s">
        <v>985</v>
      </c>
      <c r="B48" s="156" t="s">
        <v>578</v>
      </c>
      <c r="C48" s="156" t="s">
        <v>786</v>
      </c>
      <c r="D48" s="139">
        <v>69</v>
      </c>
      <c r="E48" s="139" t="s">
        <v>574</v>
      </c>
      <c r="F48" s="140" t="s">
        <v>566</v>
      </c>
      <c r="G48" s="139">
        <v>72</v>
      </c>
      <c r="H48" s="139" t="s">
        <v>575</v>
      </c>
      <c r="I48" s="211" t="s">
        <v>566</v>
      </c>
    </row>
    <row r="49" spans="1:9" ht="16.5">
      <c r="A49" s="215" t="s">
        <v>822</v>
      </c>
      <c r="B49" s="156" t="s">
        <v>578</v>
      </c>
      <c r="C49" s="156" t="s">
        <v>615</v>
      </c>
      <c r="D49" s="139">
        <v>69</v>
      </c>
      <c r="E49" s="139" t="s">
        <v>574</v>
      </c>
      <c r="F49" s="140" t="s">
        <v>566</v>
      </c>
      <c r="G49" s="139"/>
      <c r="H49" s="139"/>
      <c r="I49" s="211"/>
    </row>
    <row r="50" spans="1:9" ht="16.5">
      <c r="A50" s="215" t="s">
        <v>986</v>
      </c>
      <c r="B50" s="156" t="s">
        <v>578</v>
      </c>
      <c r="C50" s="156" t="s">
        <v>787</v>
      </c>
      <c r="D50" s="139">
        <v>69</v>
      </c>
      <c r="E50" s="139" t="s">
        <v>574</v>
      </c>
      <c r="F50" s="140" t="s">
        <v>566</v>
      </c>
      <c r="G50" s="139">
        <v>72</v>
      </c>
      <c r="H50" s="139" t="s">
        <v>574</v>
      </c>
      <c r="I50" s="211" t="s">
        <v>570</v>
      </c>
    </row>
    <row r="51" spans="1:9" ht="16.5">
      <c r="A51" s="215" t="s">
        <v>823</v>
      </c>
      <c r="B51" s="156" t="s">
        <v>578</v>
      </c>
      <c r="C51" s="156" t="s">
        <v>615</v>
      </c>
      <c r="D51" s="139">
        <v>69</v>
      </c>
      <c r="E51" s="139" t="s">
        <v>574</v>
      </c>
      <c r="F51" s="140" t="s">
        <v>566</v>
      </c>
      <c r="G51" s="139">
        <v>72</v>
      </c>
      <c r="H51" s="139" t="s">
        <v>574</v>
      </c>
      <c r="I51" s="211" t="s">
        <v>570</v>
      </c>
    </row>
    <row r="52" spans="1:9" ht="16.5">
      <c r="A52" s="215" t="s">
        <v>987</v>
      </c>
      <c r="B52" s="156" t="s">
        <v>578</v>
      </c>
      <c r="C52" s="156" t="s">
        <v>786</v>
      </c>
      <c r="D52" s="139">
        <v>69</v>
      </c>
      <c r="E52" s="139" t="s">
        <v>574</v>
      </c>
      <c r="F52" s="140" t="s">
        <v>566</v>
      </c>
      <c r="G52" s="139">
        <v>72</v>
      </c>
      <c r="H52" s="139"/>
      <c r="I52" s="211"/>
    </row>
    <row r="53" spans="1:9" ht="16.5">
      <c r="A53" s="215" t="s">
        <v>988</v>
      </c>
      <c r="B53" s="156" t="s">
        <v>578</v>
      </c>
      <c r="C53" s="156" t="s">
        <v>786</v>
      </c>
      <c r="D53" s="139">
        <v>69</v>
      </c>
      <c r="E53" s="139" t="s">
        <v>574</v>
      </c>
      <c r="F53" s="140" t="s">
        <v>566</v>
      </c>
      <c r="G53" s="139">
        <v>72</v>
      </c>
      <c r="H53" s="139" t="s">
        <v>584</v>
      </c>
      <c r="I53" s="211" t="s">
        <v>805</v>
      </c>
    </row>
    <row r="54" spans="1:9" ht="16.5">
      <c r="A54" s="215" t="s">
        <v>989</v>
      </c>
      <c r="B54" s="156" t="s">
        <v>578</v>
      </c>
      <c r="C54" s="156" t="s">
        <v>616</v>
      </c>
      <c r="D54" s="139">
        <v>69</v>
      </c>
      <c r="E54" s="139" t="s">
        <v>574</v>
      </c>
      <c r="F54" s="140" t="s">
        <v>566</v>
      </c>
      <c r="G54" s="139"/>
      <c r="H54" s="139"/>
      <c r="I54" s="211"/>
    </row>
    <row r="55" spans="1:9" ht="16.5">
      <c r="A55" s="215" t="s">
        <v>752</v>
      </c>
      <c r="B55" s="156" t="s">
        <v>578</v>
      </c>
      <c r="C55" s="156" t="s">
        <v>786</v>
      </c>
      <c r="D55" s="139">
        <v>69</v>
      </c>
      <c r="E55" s="139" t="s">
        <v>574</v>
      </c>
      <c r="F55" s="140" t="s">
        <v>567</v>
      </c>
      <c r="G55" s="139">
        <v>72</v>
      </c>
      <c r="H55" s="139" t="s">
        <v>575</v>
      </c>
      <c r="I55" s="211" t="s">
        <v>567</v>
      </c>
    </row>
    <row r="56" spans="1:9" ht="16.5">
      <c r="A56" s="215" t="s">
        <v>990</v>
      </c>
      <c r="B56" s="156" t="s">
        <v>578</v>
      </c>
      <c r="C56" s="156" t="s">
        <v>786</v>
      </c>
      <c r="D56" s="139">
        <v>69</v>
      </c>
      <c r="E56" s="139" t="s">
        <v>574</v>
      </c>
      <c r="F56" s="140" t="s">
        <v>568</v>
      </c>
      <c r="G56" s="139">
        <v>72</v>
      </c>
      <c r="H56" s="139" t="s">
        <v>575</v>
      </c>
      <c r="I56" s="211" t="s">
        <v>566</v>
      </c>
    </row>
    <row r="57" spans="1:9" ht="16.5">
      <c r="A57" s="215" t="s">
        <v>172</v>
      </c>
      <c r="B57" s="156" t="s">
        <v>578</v>
      </c>
      <c r="C57" s="156" t="s">
        <v>786</v>
      </c>
      <c r="D57" s="139">
        <v>69</v>
      </c>
      <c r="E57" s="139" t="s">
        <v>574</v>
      </c>
      <c r="F57" s="140" t="s">
        <v>568</v>
      </c>
      <c r="G57" s="139">
        <v>72</v>
      </c>
      <c r="H57" s="139" t="s">
        <v>575</v>
      </c>
      <c r="I57" s="211" t="s">
        <v>564</v>
      </c>
    </row>
    <row r="58" spans="1:9" ht="16.5">
      <c r="A58" s="215" t="s">
        <v>991</v>
      </c>
      <c r="B58" s="156" t="s">
        <v>578</v>
      </c>
      <c r="C58" s="156" t="s">
        <v>615</v>
      </c>
      <c r="D58" s="139">
        <v>69</v>
      </c>
      <c r="E58" s="139" t="s">
        <v>574</v>
      </c>
      <c r="F58" s="140" t="s">
        <v>568</v>
      </c>
      <c r="G58" s="139"/>
      <c r="H58" s="139"/>
      <c r="I58" s="211"/>
    </row>
    <row r="59" spans="1:9" ht="16.5">
      <c r="A59" s="215" t="s">
        <v>992</v>
      </c>
      <c r="B59" s="156" t="s">
        <v>578</v>
      </c>
      <c r="C59" s="156" t="s">
        <v>788</v>
      </c>
      <c r="D59" s="139">
        <v>69</v>
      </c>
      <c r="E59" s="139" t="s">
        <v>806</v>
      </c>
      <c r="F59" s="140">
        <v>0</v>
      </c>
      <c r="G59" s="139">
        <v>72</v>
      </c>
      <c r="H59" s="139" t="s">
        <v>574</v>
      </c>
      <c r="I59" s="211" t="s">
        <v>567</v>
      </c>
    </row>
    <row r="60" spans="1:9" ht="16.5">
      <c r="A60" s="367" t="s">
        <v>993</v>
      </c>
      <c r="B60" s="156" t="s">
        <v>578</v>
      </c>
      <c r="C60" s="156" t="s">
        <v>788</v>
      </c>
      <c r="D60" s="139">
        <v>69</v>
      </c>
      <c r="E60" s="139" t="s">
        <v>575</v>
      </c>
      <c r="F60" s="140" t="s">
        <v>807</v>
      </c>
      <c r="G60" s="139">
        <v>72</v>
      </c>
      <c r="H60" s="139" t="s">
        <v>574</v>
      </c>
      <c r="I60" s="211" t="s">
        <v>566</v>
      </c>
    </row>
    <row r="61" spans="1:9" ht="16.5">
      <c r="A61" s="215" t="s">
        <v>994</v>
      </c>
      <c r="B61" s="156" t="s">
        <v>578</v>
      </c>
      <c r="C61" s="156" t="s">
        <v>788</v>
      </c>
      <c r="D61" s="139">
        <v>69</v>
      </c>
      <c r="E61" s="139" t="s">
        <v>576</v>
      </c>
      <c r="F61" s="140">
        <v>0</v>
      </c>
      <c r="G61" s="139">
        <v>72</v>
      </c>
      <c r="H61" s="139" t="s">
        <v>574</v>
      </c>
      <c r="I61" s="211" t="s">
        <v>570</v>
      </c>
    </row>
    <row r="62" spans="1:9" ht="16.5">
      <c r="A62" s="215" t="s">
        <v>995</v>
      </c>
      <c r="B62" s="156" t="s">
        <v>578</v>
      </c>
      <c r="C62" s="156" t="s">
        <v>788</v>
      </c>
      <c r="D62" s="139">
        <v>69</v>
      </c>
      <c r="E62" s="139" t="s">
        <v>808</v>
      </c>
      <c r="F62" s="140">
        <v>5</v>
      </c>
      <c r="G62" s="139">
        <v>72</v>
      </c>
      <c r="H62" s="139" t="s">
        <v>574</v>
      </c>
      <c r="I62" s="211" t="s">
        <v>565</v>
      </c>
    </row>
    <row r="63" spans="1:9" ht="16.5">
      <c r="A63" s="215" t="s">
        <v>846</v>
      </c>
      <c r="B63" s="156" t="s">
        <v>578</v>
      </c>
      <c r="C63" s="156" t="s">
        <v>788</v>
      </c>
      <c r="D63" s="139">
        <v>69</v>
      </c>
      <c r="E63" s="139" t="s">
        <v>809</v>
      </c>
      <c r="F63" s="140"/>
      <c r="G63" s="139">
        <v>72</v>
      </c>
      <c r="H63" s="139" t="s">
        <v>574</v>
      </c>
      <c r="I63" s="211" t="s">
        <v>567</v>
      </c>
    </row>
    <row r="64" spans="1:9" ht="16.5">
      <c r="A64" s="215" t="s">
        <v>996</v>
      </c>
      <c r="B64" s="156" t="s">
        <v>578</v>
      </c>
      <c r="C64" s="156" t="s">
        <v>787</v>
      </c>
      <c r="D64" s="139">
        <v>69</v>
      </c>
      <c r="E64" s="139" t="s">
        <v>574</v>
      </c>
      <c r="F64" s="140" t="s">
        <v>568</v>
      </c>
      <c r="G64" s="139">
        <v>72</v>
      </c>
      <c r="H64" s="139" t="s">
        <v>574</v>
      </c>
      <c r="I64" s="211" t="s">
        <v>567</v>
      </c>
    </row>
    <row r="65" spans="1:9" ht="16.5">
      <c r="A65" s="215" t="s">
        <v>997</v>
      </c>
      <c r="B65" s="156" t="s">
        <v>578</v>
      </c>
      <c r="C65" s="156" t="s">
        <v>788</v>
      </c>
      <c r="D65" s="139">
        <v>69</v>
      </c>
      <c r="E65" s="139"/>
      <c r="F65" s="140"/>
      <c r="G65" s="139">
        <v>72</v>
      </c>
      <c r="H65" s="139" t="s">
        <v>574</v>
      </c>
      <c r="I65" s="211" t="s">
        <v>567</v>
      </c>
    </row>
    <row r="66" spans="1:9" ht="16.5">
      <c r="A66" s="215" t="s">
        <v>998</v>
      </c>
      <c r="B66" s="156" t="s">
        <v>578</v>
      </c>
      <c r="C66" s="156" t="s">
        <v>788</v>
      </c>
      <c r="D66" s="139">
        <v>69</v>
      </c>
      <c r="E66" s="139" t="s">
        <v>810</v>
      </c>
      <c r="F66" s="140" t="s">
        <v>811</v>
      </c>
      <c r="G66" s="139">
        <v>72</v>
      </c>
      <c r="H66" s="139" t="s">
        <v>574</v>
      </c>
      <c r="I66" s="211" t="s">
        <v>567</v>
      </c>
    </row>
    <row r="67" spans="1:9" ht="16.5">
      <c r="A67" s="215" t="s">
        <v>999</v>
      </c>
      <c r="B67" s="156" t="s">
        <v>578</v>
      </c>
      <c r="C67" s="156" t="s">
        <v>787</v>
      </c>
      <c r="D67" s="139">
        <v>69</v>
      </c>
      <c r="E67" s="139" t="s">
        <v>574</v>
      </c>
      <c r="F67" s="140" t="s">
        <v>566</v>
      </c>
      <c r="G67" s="139">
        <v>72</v>
      </c>
      <c r="H67" s="139" t="s">
        <v>574</v>
      </c>
      <c r="I67" s="211" t="s">
        <v>567</v>
      </c>
    </row>
    <row r="68" spans="1:9" ht="16.5">
      <c r="A68" s="215" t="s">
        <v>433</v>
      </c>
      <c r="B68" s="156" t="s">
        <v>578</v>
      </c>
      <c r="C68" s="156" t="s">
        <v>786</v>
      </c>
      <c r="D68" s="139">
        <v>69</v>
      </c>
      <c r="E68" s="139" t="s">
        <v>574</v>
      </c>
      <c r="F68" s="140" t="s">
        <v>563</v>
      </c>
      <c r="G68" s="139">
        <v>72</v>
      </c>
      <c r="H68" s="139" t="s">
        <v>581</v>
      </c>
      <c r="I68" s="211"/>
    </row>
    <row r="69" spans="1:9" ht="16.5">
      <c r="A69" s="215" t="s">
        <v>276</v>
      </c>
      <c r="B69" s="156" t="s">
        <v>578</v>
      </c>
      <c r="C69" s="156" t="s">
        <v>787</v>
      </c>
      <c r="D69" s="139">
        <v>69</v>
      </c>
      <c r="E69" s="139" t="s">
        <v>574</v>
      </c>
      <c r="F69" s="140" t="s">
        <v>563</v>
      </c>
      <c r="G69" s="139">
        <v>72</v>
      </c>
      <c r="H69" s="139" t="s">
        <v>574</v>
      </c>
      <c r="I69" s="211" t="s">
        <v>569</v>
      </c>
    </row>
    <row r="70" spans="1:9" ht="16.5">
      <c r="A70" s="367" t="s">
        <v>197</v>
      </c>
      <c r="B70" s="156" t="s">
        <v>578</v>
      </c>
      <c r="C70" s="156" t="s">
        <v>786</v>
      </c>
      <c r="D70" s="139">
        <v>69</v>
      </c>
      <c r="E70" s="139" t="s">
        <v>574</v>
      </c>
      <c r="F70" s="140" t="s">
        <v>563</v>
      </c>
      <c r="G70" s="139">
        <v>72</v>
      </c>
      <c r="H70" s="139"/>
      <c r="I70" s="211"/>
    </row>
    <row r="71" spans="1:9" ht="16.5">
      <c r="A71" s="215" t="s">
        <v>384</v>
      </c>
      <c r="B71" s="156" t="s">
        <v>578</v>
      </c>
      <c r="C71" s="156" t="s">
        <v>786</v>
      </c>
      <c r="D71" s="139">
        <v>69</v>
      </c>
      <c r="E71" s="139" t="s">
        <v>574</v>
      </c>
      <c r="F71" s="140" t="s">
        <v>563</v>
      </c>
      <c r="G71" s="139">
        <v>72</v>
      </c>
      <c r="H71" s="139" t="s">
        <v>582</v>
      </c>
      <c r="I71" s="211" t="s">
        <v>563</v>
      </c>
    </row>
    <row r="72" spans="1:9" ht="16.5">
      <c r="A72" s="215" t="s">
        <v>1000</v>
      </c>
      <c r="B72" s="156" t="s">
        <v>578</v>
      </c>
      <c r="C72" s="156" t="s">
        <v>786</v>
      </c>
      <c r="D72" s="139">
        <v>69</v>
      </c>
      <c r="E72" s="139" t="s">
        <v>574</v>
      </c>
      <c r="F72" s="140" t="s">
        <v>563</v>
      </c>
      <c r="G72" s="139">
        <v>72</v>
      </c>
      <c r="H72" s="139" t="s">
        <v>581</v>
      </c>
      <c r="I72" s="211" t="s">
        <v>567</v>
      </c>
    </row>
    <row r="73" spans="1:9" ht="16.5">
      <c r="A73" s="215" t="s">
        <v>1001</v>
      </c>
      <c r="B73" s="156" t="s">
        <v>578</v>
      </c>
      <c r="C73" s="156" t="s">
        <v>615</v>
      </c>
      <c r="D73" s="139">
        <v>69</v>
      </c>
      <c r="E73" s="139" t="s">
        <v>574</v>
      </c>
      <c r="F73" s="140" t="s">
        <v>563</v>
      </c>
      <c r="G73" s="139"/>
      <c r="H73" s="139"/>
      <c r="I73" s="211"/>
    </row>
    <row r="74" spans="1:9" ht="16.5">
      <c r="A74" s="215" t="s">
        <v>157</v>
      </c>
      <c r="B74" s="156" t="s">
        <v>578</v>
      </c>
      <c r="C74" s="156" t="s">
        <v>786</v>
      </c>
      <c r="D74" s="139">
        <v>69</v>
      </c>
      <c r="E74" s="139" t="s">
        <v>574</v>
      </c>
      <c r="F74" s="140" t="s">
        <v>563</v>
      </c>
      <c r="G74" s="139">
        <v>72</v>
      </c>
      <c r="H74" s="139" t="s">
        <v>575</v>
      </c>
      <c r="I74" s="211" t="s">
        <v>564</v>
      </c>
    </row>
    <row r="75" spans="1:9" ht="16.5">
      <c r="A75" s="215" t="s">
        <v>1002</v>
      </c>
      <c r="B75" s="156" t="s">
        <v>578</v>
      </c>
      <c r="C75" s="156" t="s">
        <v>786</v>
      </c>
      <c r="D75" s="139">
        <v>69</v>
      </c>
      <c r="E75" s="139" t="s">
        <v>574</v>
      </c>
      <c r="F75" s="140" t="s">
        <v>563</v>
      </c>
      <c r="G75" s="139">
        <v>72</v>
      </c>
      <c r="H75" s="139"/>
      <c r="I75" s="211"/>
    </row>
    <row r="76" spans="1:9" ht="16.5">
      <c r="A76" s="215" t="s">
        <v>288</v>
      </c>
      <c r="B76" s="156" t="s">
        <v>578</v>
      </c>
      <c r="C76" s="156" t="s">
        <v>786</v>
      </c>
      <c r="D76" s="139">
        <v>69</v>
      </c>
      <c r="E76" s="139" t="s">
        <v>574</v>
      </c>
      <c r="F76" s="140" t="s">
        <v>563</v>
      </c>
      <c r="G76" s="139">
        <v>72</v>
      </c>
      <c r="H76" s="139"/>
      <c r="I76" s="211"/>
    </row>
    <row r="77" spans="1:9" ht="16.5">
      <c r="A77" s="215" t="s">
        <v>323</v>
      </c>
      <c r="B77" s="156" t="s">
        <v>578</v>
      </c>
      <c r="C77" s="156" t="s">
        <v>786</v>
      </c>
      <c r="D77" s="139">
        <v>69</v>
      </c>
      <c r="E77" s="139" t="s">
        <v>574</v>
      </c>
      <c r="F77" s="140" t="s">
        <v>563</v>
      </c>
      <c r="G77" s="139">
        <v>72</v>
      </c>
      <c r="H77" s="139" t="s">
        <v>797</v>
      </c>
      <c r="I77" s="211"/>
    </row>
    <row r="78" spans="1:9" ht="16.5">
      <c r="A78" s="215" t="s">
        <v>437</v>
      </c>
      <c r="B78" s="156" t="s">
        <v>578</v>
      </c>
      <c r="C78" s="156" t="s">
        <v>787</v>
      </c>
      <c r="D78" s="139">
        <v>69</v>
      </c>
      <c r="E78" s="139" t="s">
        <v>574</v>
      </c>
      <c r="F78" s="140" t="s">
        <v>563</v>
      </c>
      <c r="G78" s="139">
        <v>72</v>
      </c>
      <c r="H78" s="139" t="s">
        <v>574</v>
      </c>
      <c r="I78" s="211" t="s">
        <v>570</v>
      </c>
    </row>
    <row r="79" spans="1:9" ht="16.5">
      <c r="A79" s="215" t="s">
        <v>1003</v>
      </c>
      <c r="B79" s="156" t="s">
        <v>578</v>
      </c>
      <c r="C79" s="156" t="s">
        <v>786</v>
      </c>
      <c r="D79" s="156">
        <v>69</v>
      </c>
      <c r="E79" s="156" t="s">
        <v>574</v>
      </c>
      <c r="F79" s="212" t="s">
        <v>564</v>
      </c>
      <c r="G79" s="156"/>
      <c r="H79" s="156"/>
      <c r="I79" s="213"/>
    </row>
    <row r="80" spans="1:9" ht="16.5">
      <c r="A80" s="215" t="s">
        <v>1004</v>
      </c>
      <c r="B80" s="156" t="s">
        <v>578</v>
      </c>
      <c r="C80" s="156" t="s">
        <v>787</v>
      </c>
      <c r="D80" s="128">
        <v>69</v>
      </c>
      <c r="E80" s="144" t="s">
        <v>590</v>
      </c>
      <c r="F80" s="143" t="s">
        <v>603</v>
      </c>
      <c r="G80" s="128">
        <v>72</v>
      </c>
      <c r="H80" s="131" t="s">
        <v>590</v>
      </c>
      <c r="I80" s="214" t="s">
        <v>599</v>
      </c>
    </row>
    <row r="81" spans="1:9" ht="16.5">
      <c r="A81" s="215" t="s">
        <v>755</v>
      </c>
      <c r="B81" s="156" t="s">
        <v>578</v>
      </c>
      <c r="C81" s="156" t="s">
        <v>787</v>
      </c>
      <c r="D81" s="156">
        <v>69</v>
      </c>
      <c r="E81" s="156" t="s">
        <v>574</v>
      </c>
      <c r="F81" s="212" t="s">
        <v>564</v>
      </c>
      <c r="G81" s="156">
        <v>72</v>
      </c>
      <c r="H81" s="156" t="s">
        <v>574</v>
      </c>
      <c r="I81" s="213" t="s">
        <v>566</v>
      </c>
    </row>
    <row r="82" spans="1:9" ht="16.5">
      <c r="A82" s="215" t="s">
        <v>1005</v>
      </c>
      <c r="B82" s="156" t="s">
        <v>578</v>
      </c>
      <c r="C82" s="156" t="s">
        <v>824</v>
      </c>
      <c r="D82" s="139">
        <v>68</v>
      </c>
      <c r="E82" s="139" t="s">
        <v>1006</v>
      </c>
      <c r="F82" s="140" t="s">
        <v>1007</v>
      </c>
      <c r="G82" s="139">
        <v>72</v>
      </c>
      <c r="H82" s="139" t="s">
        <v>574</v>
      </c>
      <c r="I82" s="211" t="s">
        <v>569</v>
      </c>
    </row>
    <row r="83" spans="1:9" ht="16.5">
      <c r="A83" s="215" t="s">
        <v>1008</v>
      </c>
      <c r="B83" s="156" t="s">
        <v>578</v>
      </c>
      <c r="C83" s="156" t="s">
        <v>786</v>
      </c>
      <c r="D83" s="139">
        <v>69</v>
      </c>
      <c r="E83" s="139" t="s">
        <v>574</v>
      </c>
      <c r="F83" s="140" t="s">
        <v>565</v>
      </c>
      <c r="G83" s="139">
        <v>72</v>
      </c>
      <c r="H83" s="139" t="s">
        <v>581</v>
      </c>
      <c r="I83" s="211" t="s">
        <v>567</v>
      </c>
    </row>
    <row r="84" spans="1:9" ht="16.5">
      <c r="A84" s="215" t="s">
        <v>1009</v>
      </c>
      <c r="B84" s="156" t="s">
        <v>578</v>
      </c>
      <c r="C84" s="156" t="s">
        <v>787</v>
      </c>
      <c r="D84" s="139">
        <v>69</v>
      </c>
      <c r="E84" s="139" t="s">
        <v>1006</v>
      </c>
      <c r="F84" s="140" t="s">
        <v>626</v>
      </c>
      <c r="G84" s="139">
        <v>72</v>
      </c>
      <c r="H84" s="139" t="s">
        <v>574</v>
      </c>
      <c r="I84" s="211" t="s">
        <v>569</v>
      </c>
    </row>
    <row r="85" spans="1:9" ht="16.5">
      <c r="A85" s="215" t="s">
        <v>1010</v>
      </c>
      <c r="B85" s="156" t="s">
        <v>578</v>
      </c>
      <c r="C85" s="156" t="s">
        <v>788</v>
      </c>
      <c r="D85" s="139">
        <v>69</v>
      </c>
      <c r="E85" s="139" t="s">
        <v>576</v>
      </c>
      <c r="F85" s="140" t="s">
        <v>583</v>
      </c>
      <c r="G85" s="139">
        <v>72</v>
      </c>
      <c r="H85" s="139" t="s">
        <v>574</v>
      </c>
      <c r="I85" s="211" t="s">
        <v>569</v>
      </c>
    </row>
    <row r="86" spans="1:9" ht="16.5">
      <c r="A86" s="215" t="s">
        <v>1011</v>
      </c>
      <c r="B86" s="156" t="s">
        <v>578</v>
      </c>
      <c r="C86" s="156" t="s">
        <v>786</v>
      </c>
      <c r="D86" s="139">
        <v>69</v>
      </c>
      <c r="E86" s="139" t="s">
        <v>574</v>
      </c>
      <c r="F86" s="140" t="s">
        <v>565</v>
      </c>
      <c r="G86" s="139">
        <v>72</v>
      </c>
      <c r="H86" s="139" t="s">
        <v>584</v>
      </c>
      <c r="I86" s="211" t="s">
        <v>585</v>
      </c>
    </row>
    <row r="87" spans="1:9" ht="16.5">
      <c r="A87" s="215" t="s">
        <v>1012</v>
      </c>
      <c r="B87" s="156" t="s">
        <v>578</v>
      </c>
      <c r="C87" s="156" t="s">
        <v>788</v>
      </c>
      <c r="D87" s="139">
        <v>69</v>
      </c>
      <c r="E87" s="139" t="s">
        <v>576</v>
      </c>
      <c r="F87" s="140" t="s">
        <v>570</v>
      </c>
      <c r="G87" s="139">
        <v>72</v>
      </c>
      <c r="H87" s="139" t="s">
        <v>574</v>
      </c>
      <c r="I87" s="211" t="s">
        <v>569</v>
      </c>
    </row>
    <row r="88" spans="1:9" ht="16.5">
      <c r="A88" s="215" t="s">
        <v>1013</v>
      </c>
      <c r="B88" s="156" t="s">
        <v>578</v>
      </c>
      <c r="C88" s="156" t="s">
        <v>787</v>
      </c>
      <c r="D88" s="139">
        <v>69</v>
      </c>
      <c r="E88" s="139" t="s">
        <v>574</v>
      </c>
      <c r="F88" s="140" t="s">
        <v>565</v>
      </c>
      <c r="G88" s="139">
        <v>72</v>
      </c>
      <c r="H88" s="139" t="s">
        <v>574</v>
      </c>
      <c r="I88" s="211" t="s">
        <v>565</v>
      </c>
    </row>
    <row r="89" spans="1:9" ht="16.5">
      <c r="A89" s="215" t="s">
        <v>1014</v>
      </c>
      <c r="B89" s="156" t="s">
        <v>578</v>
      </c>
      <c r="C89" s="156" t="s">
        <v>788</v>
      </c>
      <c r="D89" s="139">
        <v>69</v>
      </c>
      <c r="E89" s="139" t="s">
        <v>1015</v>
      </c>
      <c r="F89" s="140" t="s">
        <v>624</v>
      </c>
      <c r="G89" s="139">
        <v>72</v>
      </c>
      <c r="H89" s="139" t="s">
        <v>574</v>
      </c>
      <c r="I89" s="211" t="s">
        <v>571</v>
      </c>
    </row>
    <row r="90" spans="1:9" ht="16.5">
      <c r="A90" s="215" t="s">
        <v>1016</v>
      </c>
      <c r="B90" s="156" t="s">
        <v>578</v>
      </c>
      <c r="C90" s="156" t="s">
        <v>788</v>
      </c>
      <c r="D90" s="156">
        <v>69</v>
      </c>
      <c r="E90" s="156"/>
      <c r="F90" s="212"/>
      <c r="G90" s="156">
        <v>72</v>
      </c>
      <c r="H90" s="156" t="s">
        <v>574</v>
      </c>
      <c r="I90" s="213" t="s">
        <v>570</v>
      </c>
    </row>
    <row r="91" spans="1:9" ht="16.5">
      <c r="A91" s="215" t="s">
        <v>1017</v>
      </c>
      <c r="B91" s="156" t="s">
        <v>578</v>
      </c>
      <c r="C91" s="156" t="s">
        <v>824</v>
      </c>
      <c r="D91" s="139">
        <v>68</v>
      </c>
      <c r="E91" s="139" t="s">
        <v>574</v>
      </c>
      <c r="F91" s="140" t="s">
        <v>624</v>
      </c>
      <c r="G91" s="156">
        <v>72</v>
      </c>
      <c r="H91" s="156" t="s">
        <v>574</v>
      </c>
      <c r="I91" s="213" t="s">
        <v>630</v>
      </c>
    </row>
    <row r="92" spans="1:9" ht="16.5">
      <c r="A92" s="215" t="s">
        <v>1018</v>
      </c>
      <c r="B92" s="156" t="s">
        <v>578</v>
      </c>
      <c r="C92" s="156" t="s">
        <v>788</v>
      </c>
      <c r="D92" s="135">
        <v>69</v>
      </c>
      <c r="E92" s="136" t="s">
        <v>588</v>
      </c>
      <c r="F92" s="146" t="s">
        <v>589</v>
      </c>
      <c r="G92" s="128">
        <v>72</v>
      </c>
      <c r="H92" s="144" t="s">
        <v>590</v>
      </c>
      <c r="I92" s="214" t="s">
        <v>591</v>
      </c>
    </row>
    <row r="93" spans="1:9" ht="16.5">
      <c r="A93" s="215" t="s">
        <v>1019</v>
      </c>
      <c r="B93" s="156" t="s">
        <v>578</v>
      </c>
      <c r="C93" s="156" t="s">
        <v>787</v>
      </c>
      <c r="D93" s="137">
        <v>69</v>
      </c>
      <c r="E93" s="131" t="s">
        <v>637</v>
      </c>
      <c r="F93" s="143" t="s">
        <v>642</v>
      </c>
      <c r="G93" s="137">
        <v>72</v>
      </c>
      <c r="H93" s="131" t="s">
        <v>637</v>
      </c>
      <c r="I93" s="214" t="s">
        <v>642</v>
      </c>
    </row>
    <row r="94" spans="1:9" ht="16.5">
      <c r="A94" s="215" t="s">
        <v>1020</v>
      </c>
      <c r="B94" s="156" t="s">
        <v>578</v>
      </c>
      <c r="C94" s="139" t="s">
        <v>787</v>
      </c>
      <c r="D94" s="128">
        <v>69</v>
      </c>
      <c r="E94" s="131" t="s">
        <v>637</v>
      </c>
      <c r="F94" s="143" t="s">
        <v>649</v>
      </c>
      <c r="G94" s="128">
        <v>72</v>
      </c>
      <c r="H94" s="131" t="s">
        <v>637</v>
      </c>
      <c r="I94" s="219" t="s">
        <v>643</v>
      </c>
    </row>
    <row r="95" spans="1:9" ht="16.5">
      <c r="A95" s="215" t="s">
        <v>5</v>
      </c>
      <c r="B95" s="156" t="s">
        <v>578</v>
      </c>
      <c r="C95" s="139" t="s">
        <v>786</v>
      </c>
      <c r="D95" s="128">
        <v>69</v>
      </c>
      <c r="E95" s="131" t="s">
        <v>574</v>
      </c>
      <c r="F95" s="143" t="s">
        <v>568</v>
      </c>
      <c r="G95" s="128">
        <v>72</v>
      </c>
      <c r="H95" s="131" t="s">
        <v>575</v>
      </c>
      <c r="I95" s="219" t="s">
        <v>567</v>
      </c>
    </row>
    <row r="96" spans="1:9" ht="16.5">
      <c r="A96" s="215" t="s">
        <v>1021</v>
      </c>
      <c r="B96" s="142" t="s">
        <v>578</v>
      </c>
      <c r="C96" s="139" t="s">
        <v>788</v>
      </c>
      <c r="D96" s="135">
        <v>69</v>
      </c>
      <c r="E96" s="129" t="s">
        <v>1022</v>
      </c>
      <c r="F96" s="130"/>
      <c r="G96" s="128">
        <v>72</v>
      </c>
      <c r="H96" s="132" t="s">
        <v>1006</v>
      </c>
      <c r="I96" s="218" t="s">
        <v>628</v>
      </c>
    </row>
    <row r="97" spans="1:9" ht="16.5">
      <c r="A97" s="215" t="s">
        <v>1023</v>
      </c>
      <c r="B97" s="142" t="s">
        <v>578</v>
      </c>
      <c r="C97" s="139" t="s">
        <v>786</v>
      </c>
      <c r="D97" s="135">
        <v>69</v>
      </c>
      <c r="E97" s="136" t="s">
        <v>592</v>
      </c>
      <c r="F97" s="130" t="s">
        <v>593</v>
      </c>
      <c r="G97" s="128">
        <v>72</v>
      </c>
      <c r="H97" s="131" t="s">
        <v>594</v>
      </c>
      <c r="I97" s="219" t="s">
        <v>595</v>
      </c>
    </row>
    <row r="98" spans="1:9" ht="16.5">
      <c r="A98" s="215" t="s">
        <v>1024</v>
      </c>
      <c r="B98" s="156" t="s">
        <v>578</v>
      </c>
      <c r="C98" s="139" t="s">
        <v>788</v>
      </c>
      <c r="D98" s="139">
        <v>69</v>
      </c>
      <c r="E98" s="139" t="s">
        <v>1025</v>
      </c>
      <c r="F98" s="140" t="s">
        <v>665</v>
      </c>
      <c r="G98" s="139">
        <v>72</v>
      </c>
      <c r="H98" s="139" t="s">
        <v>590</v>
      </c>
      <c r="I98" s="211" t="s">
        <v>604</v>
      </c>
    </row>
    <row r="99" spans="1:9" ht="16.5">
      <c r="A99" s="215" t="s">
        <v>1026</v>
      </c>
      <c r="B99" s="142" t="s">
        <v>578</v>
      </c>
      <c r="C99" s="156" t="s">
        <v>788</v>
      </c>
      <c r="D99" s="128">
        <v>69</v>
      </c>
      <c r="E99" s="131"/>
      <c r="F99" s="143"/>
      <c r="G99" s="128">
        <v>72</v>
      </c>
      <c r="H99" s="131" t="s">
        <v>574</v>
      </c>
      <c r="I99" s="219" t="s">
        <v>604</v>
      </c>
    </row>
    <row r="100" spans="1:9" ht="16.5">
      <c r="A100" s="215" t="s">
        <v>1027</v>
      </c>
      <c r="B100" s="156" t="s">
        <v>578</v>
      </c>
      <c r="C100" s="142" t="s">
        <v>751</v>
      </c>
      <c r="D100" s="128">
        <v>69</v>
      </c>
      <c r="E100" s="131"/>
      <c r="F100" s="143"/>
      <c r="G100" s="128">
        <v>72</v>
      </c>
      <c r="H100" s="131" t="s">
        <v>575</v>
      </c>
      <c r="I100" s="348" t="s">
        <v>626</v>
      </c>
    </row>
    <row r="101" spans="1:9" ht="16.5">
      <c r="A101" s="215" t="s">
        <v>1028</v>
      </c>
      <c r="B101" s="156" t="s">
        <v>578</v>
      </c>
      <c r="C101" s="139" t="s">
        <v>786</v>
      </c>
      <c r="D101" s="128">
        <v>69</v>
      </c>
      <c r="E101" s="131" t="s">
        <v>637</v>
      </c>
      <c r="F101" s="143" t="s">
        <v>646</v>
      </c>
      <c r="G101" s="128">
        <v>72</v>
      </c>
      <c r="H101" s="131"/>
      <c r="I101" s="219"/>
    </row>
    <row r="102" spans="1:9" ht="16.5">
      <c r="A102" s="369" t="s">
        <v>310</v>
      </c>
      <c r="B102" s="142" t="s">
        <v>578</v>
      </c>
      <c r="C102" t="s">
        <v>789</v>
      </c>
      <c r="D102" s="135">
        <v>69</v>
      </c>
      <c r="E102" s="136" t="s">
        <v>574</v>
      </c>
      <c r="F102" s="143" t="s">
        <v>568</v>
      </c>
      <c r="G102" s="128">
        <v>72</v>
      </c>
      <c r="H102" s="144" t="s">
        <v>574</v>
      </c>
      <c r="I102" s="214" t="s">
        <v>570</v>
      </c>
    </row>
    <row r="103" spans="1:9" ht="16.5">
      <c r="A103" s="370" t="s">
        <v>1044</v>
      </c>
      <c r="B103" s="142" t="s">
        <v>578</v>
      </c>
      <c r="C103" t="s">
        <v>730</v>
      </c>
      <c r="D103" s="135">
        <v>69</v>
      </c>
      <c r="E103" s="136" t="s">
        <v>574</v>
      </c>
      <c r="F103" s="143" t="s">
        <v>563</v>
      </c>
      <c r="G103" s="128">
        <v>72</v>
      </c>
      <c r="H103" s="349" t="s">
        <v>1081</v>
      </c>
      <c r="I103" s="214"/>
    </row>
    <row r="104" spans="1:9" ht="16.5">
      <c r="A104" s="369" t="s">
        <v>328</v>
      </c>
      <c r="B104" s="142" t="s">
        <v>578</v>
      </c>
      <c r="C104" t="s">
        <v>731</v>
      </c>
      <c r="D104" s="135">
        <v>69</v>
      </c>
      <c r="E104" s="136"/>
      <c r="F104" s="143"/>
      <c r="G104" s="128">
        <v>72</v>
      </c>
      <c r="H104" s="144" t="s">
        <v>574</v>
      </c>
      <c r="I104" s="214" t="s">
        <v>570</v>
      </c>
    </row>
    <row r="105" spans="1:9" ht="16.5">
      <c r="A105" s="369" t="s">
        <v>267</v>
      </c>
      <c r="B105" s="142" t="s">
        <v>578</v>
      </c>
      <c r="C105" t="s">
        <v>730</v>
      </c>
      <c r="D105" s="135">
        <v>69</v>
      </c>
      <c r="E105" s="136" t="s">
        <v>574</v>
      </c>
      <c r="F105" s="143" t="s">
        <v>568</v>
      </c>
      <c r="G105" s="128">
        <v>72</v>
      </c>
      <c r="H105" s="144"/>
      <c r="I105" s="214"/>
    </row>
    <row r="106" spans="1:9" ht="16.5">
      <c r="A106" s="370" t="s">
        <v>586</v>
      </c>
      <c r="B106" s="142" t="s">
        <v>578</v>
      </c>
      <c r="C106" s="156" t="s">
        <v>615</v>
      </c>
      <c r="D106" s="135">
        <v>69</v>
      </c>
      <c r="E106" s="136" t="s">
        <v>574</v>
      </c>
      <c r="F106" s="143" t="s">
        <v>568</v>
      </c>
      <c r="G106" s="128"/>
      <c r="H106" s="144"/>
      <c r="I106" s="214"/>
    </row>
    <row r="107" spans="1:9" ht="16.5">
      <c r="A107" s="369" t="s">
        <v>67</v>
      </c>
      <c r="B107" s="142" t="s">
        <v>578</v>
      </c>
      <c r="C107" t="s">
        <v>730</v>
      </c>
      <c r="D107" s="135">
        <v>69</v>
      </c>
      <c r="E107" s="136" t="s">
        <v>574</v>
      </c>
      <c r="F107" s="143" t="s">
        <v>564</v>
      </c>
      <c r="G107" s="128">
        <v>72</v>
      </c>
      <c r="H107" s="144" t="s">
        <v>575</v>
      </c>
      <c r="I107" s="214" t="s">
        <v>563</v>
      </c>
    </row>
    <row r="108" spans="1:9" ht="16.5">
      <c r="A108" s="369" t="s">
        <v>531</v>
      </c>
      <c r="B108" s="142" t="s">
        <v>578</v>
      </c>
      <c r="C108" t="s">
        <v>789</v>
      </c>
      <c r="D108" s="135">
        <v>69</v>
      </c>
      <c r="E108" s="136" t="s">
        <v>574</v>
      </c>
      <c r="F108" s="143" t="s">
        <v>566</v>
      </c>
      <c r="G108" s="128">
        <v>72</v>
      </c>
      <c r="H108" s="144" t="s">
        <v>574</v>
      </c>
      <c r="I108" s="214" t="s">
        <v>567</v>
      </c>
    </row>
    <row r="109" spans="1:9" ht="16.5">
      <c r="A109" s="369" t="s">
        <v>48</v>
      </c>
      <c r="B109" s="142" t="s">
        <v>578</v>
      </c>
      <c r="C109" t="s">
        <v>730</v>
      </c>
      <c r="D109" s="135">
        <v>69</v>
      </c>
      <c r="E109" s="136" t="s">
        <v>574</v>
      </c>
      <c r="F109" s="143" t="s">
        <v>566</v>
      </c>
      <c r="G109" s="128"/>
      <c r="H109" s="144"/>
      <c r="I109" s="214"/>
    </row>
    <row r="110" spans="1:9" ht="16.5">
      <c r="A110" s="370" t="s">
        <v>756</v>
      </c>
      <c r="B110" s="142" t="s">
        <v>578</v>
      </c>
      <c r="C110" t="s">
        <v>731</v>
      </c>
      <c r="D110" s="135">
        <v>69</v>
      </c>
      <c r="E110" s="136"/>
      <c r="F110" s="143"/>
      <c r="G110" s="128">
        <v>72</v>
      </c>
      <c r="H110" s="144" t="s">
        <v>574</v>
      </c>
      <c r="I110" s="214" t="s">
        <v>567</v>
      </c>
    </row>
    <row r="111" spans="1:9" ht="16.5">
      <c r="A111" s="370" t="s">
        <v>757</v>
      </c>
      <c r="B111" s="142" t="s">
        <v>578</v>
      </c>
      <c r="C111" s="156" t="s">
        <v>615</v>
      </c>
      <c r="D111" s="135">
        <v>69</v>
      </c>
      <c r="E111" s="136"/>
      <c r="F111" s="143"/>
      <c r="G111" s="128">
        <v>72</v>
      </c>
      <c r="H111" s="144" t="s">
        <v>574</v>
      </c>
      <c r="I111" s="214" t="s">
        <v>567</v>
      </c>
    </row>
    <row r="112" spans="1:9" ht="16.5">
      <c r="A112" s="370" t="s">
        <v>758</v>
      </c>
      <c r="B112" s="142" t="s">
        <v>578</v>
      </c>
      <c r="C112" t="s">
        <v>789</v>
      </c>
      <c r="D112" s="135">
        <v>69</v>
      </c>
      <c r="E112" s="136" t="s">
        <v>574</v>
      </c>
      <c r="F112" s="143" t="s">
        <v>566</v>
      </c>
      <c r="G112" s="128">
        <v>72</v>
      </c>
      <c r="H112" s="144" t="s">
        <v>574</v>
      </c>
      <c r="I112" s="214" t="s">
        <v>566</v>
      </c>
    </row>
    <row r="113" spans="1:9" ht="16.5">
      <c r="A113" s="370" t="s">
        <v>633</v>
      </c>
      <c r="B113" s="142" t="s">
        <v>578</v>
      </c>
      <c r="C113" t="s">
        <v>751</v>
      </c>
      <c r="D113" s="135">
        <v>69</v>
      </c>
      <c r="E113" s="136"/>
      <c r="F113" s="143"/>
      <c r="G113" s="128">
        <v>72</v>
      </c>
      <c r="H113" s="144" t="s">
        <v>574</v>
      </c>
      <c r="I113" s="214" t="s">
        <v>567</v>
      </c>
    </row>
    <row r="114" spans="1:9" ht="16.5">
      <c r="A114" s="369" t="s">
        <v>759</v>
      </c>
      <c r="B114" s="142" t="s">
        <v>578</v>
      </c>
      <c r="C114" t="s">
        <v>789</v>
      </c>
      <c r="D114" s="128">
        <v>69</v>
      </c>
      <c r="E114" s="136" t="s">
        <v>592</v>
      </c>
      <c r="F114" s="143" t="s">
        <v>599</v>
      </c>
      <c r="G114" s="128">
        <v>72</v>
      </c>
      <c r="H114" s="131" t="s">
        <v>590</v>
      </c>
      <c r="I114" s="214" t="s">
        <v>599</v>
      </c>
    </row>
    <row r="115" spans="1:9" ht="16.5">
      <c r="A115" s="370" t="s">
        <v>1029</v>
      </c>
      <c r="B115" s="142" t="s">
        <v>578</v>
      </c>
      <c r="C115" s="139" t="s">
        <v>635</v>
      </c>
      <c r="D115" s="128">
        <v>69</v>
      </c>
      <c r="E115" s="136" t="s">
        <v>592</v>
      </c>
      <c r="F115" s="143" t="s">
        <v>599</v>
      </c>
      <c r="G115" s="128">
        <v>72</v>
      </c>
      <c r="H115" s="131" t="s">
        <v>590</v>
      </c>
      <c r="I115" s="214" t="s">
        <v>599</v>
      </c>
    </row>
    <row r="116" spans="1:9" ht="16.5">
      <c r="A116" s="371" t="s">
        <v>760</v>
      </c>
      <c r="B116" s="142" t="s">
        <v>578</v>
      </c>
      <c r="C116" t="s">
        <v>789</v>
      </c>
      <c r="D116" s="128">
        <v>69</v>
      </c>
      <c r="E116" s="349" t="s">
        <v>717</v>
      </c>
      <c r="F116" s="130"/>
      <c r="G116" s="128">
        <v>72</v>
      </c>
      <c r="H116" s="131" t="s">
        <v>637</v>
      </c>
      <c r="I116" s="214" t="s">
        <v>646</v>
      </c>
    </row>
    <row r="117" spans="1:9" ht="16.5">
      <c r="A117" s="369" t="s">
        <v>32</v>
      </c>
      <c r="B117" s="142" t="s">
        <v>578</v>
      </c>
      <c r="C117" s="139" t="s">
        <v>787</v>
      </c>
      <c r="D117" s="135">
        <v>69</v>
      </c>
      <c r="E117" s="136" t="s">
        <v>574</v>
      </c>
      <c r="F117" s="143" t="s">
        <v>566</v>
      </c>
      <c r="G117" s="128">
        <v>72</v>
      </c>
      <c r="H117" s="144" t="s">
        <v>574</v>
      </c>
      <c r="I117" s="214" t="s">
        <v>570</v>
      </c>
    </row>
    <row r="118" spans="1:9" ht="16.5">
      <c r="A118" s="369" t="s">
        <v>155</v>
      </c>
      <c r="B118" s="142" t="s">
        <v>578</v>
      </c>
      <c r="C118" s="139" t="s">
        <v>787</v>
      </c>
      <c r="D118" s="135">
        <v>69</v>
      </c>
      <c r="E118" s="136" t="s">
        <v>574</v>
      </c>
      <c r="F118" s="143" t="s">
        <v>566</v>
      </c>
      <c r="G118" s="128">
        <v>72</v>
      </c>
      <c r="H118" s="144" t="s">
        <v>574</v>
      </c>
      <c r="I118" s="214" t="s">
        <v>570</v>
      </c>
    </row>
    <row r="119" spans="1:9" ht="16.5">
      <c r="A119" s="369" t="s">
        <v>377</v>
      </c>
      <c r="B119" s="142" t="s">
        <v>578</v>
      </c>
      <c r="C119" s="139" t="s">
        <v>787</v>
      </c>
      <c r="D119" s="135">
        <v>69</v>
      </c>
      <c r="E119" s="136" t="s">
        <v>574</v>
      </c>
      <c r="F119" s="143" t="s">
        <v>566</v>
      </c>
      <c r="G119" s="128">
        <v>72</v>
      </c>
      <c r="H119" s="144" t="s">
        <v>574</v>
      </c>
      <c r="I119" s="214" t="s">
        <v>566</v>
      </c>
    </row>
    <row r="120" spans="1:9" ht="16.5">
      <c r="A120" s="369" t="s">
        <v>20</v>
      </c>
      <c r="B120" s="142" t="s">
        <v>578</v>
      </c>
      <c r="C120" s="139" t="s">
        <v>787</v>
      </c>
      <c r="D120" s="135">
        <v>69</v>
      </c>
      <c r="E120" s="136" t="s">
        <v>574</v>
      </c>
      <c r="F120" s="143" t="s">
        <v>566</v>
      </c>
      <c r="G120" s="128">
        <v>72</v>
      </c>
      <c r="H120" s="144" t="s">
        <v>574</v>
      </c>
      <c r="I120" s="214" t="s">
        <v>570</v>
      </c>
    </row>
    <row r="121" spans="1:9" ht="16.5">
      <c r="A121" s="369" t="s">
        <v>38</v>
      </c>
      <c r="B121" s="142" t="s">
        <v>578</v>
      </c>
      <c r="C121" s="139" t="s">
        <v>787</v>
      </c>
      <c r="D121" s="135">
        <v>69</v>
      </c>
      <c r="E121" s="136" t="s">
        <v>574</v>
      </c>
      <c r="F121" s="143" t="s">
        <v>566</v>
      </c>
      <c r="G121" s="128">
        <v>72</v>
      </c>
      <c r="H121" s="144" t="s">
        <v>574</v>
      </c>
      <c r="I121" s="214" t="s">
        <v>571</v>
      </c>
    </row>
    <row r="122" spans="1:9" ht="16.5">
      <c r="A122" s="369" t="s">
        <v>1030</v>
      </c>
      <c r="B122" s="142" t="s">
        <v>578</v>
      </c>
      <c r="C122" s="139" t="s">
        <v>787</v>
      </c>
      <c r="D122" s="128">
        <v>69</v>
      </c>
      <c r="E122" s="136" t="s">
        <v>592</v>
      </c>
      <c r="F122" s="130" t="s">
        <v>596</v>
      </c>
      <c r="G122" s="128">
        <v>72</v>
      </c>
      <c r="H122" s="131" t="s">
        <v>592</v>
      </c>
      <c r="I122" s="219" t="s">
        <v>597</v>
      </c>
    </row>
    <row r="123" spans="1:9" ht="16.5">
      <c r="A123" s="403" t="s">
        <v>1038</v>
      </c>
      <c r="B123" s="142" t="s">
        <v>578</v>
      </c>
      <c r="C123" s="139" t="s">
        <v>790</v>
      </c>
      <c r="D123" s="128">
        <v>69</v>
      </c>
      <c r="E123" s="131" t="s">
        <v>637</v>
      </c>
      <c r="F123" s="155" t="s">
        <v>626</v>
      </c>
      <c r="G123" s="139"/>
      <c r="H123" s="139"/>
      <c r="I123" s="211"/>
    </row>
    <row r="124" spans="1:9" ht="16.5">
      <c r="A124" s="369" t="s">
        <v>509</v>
      </c>
      <c r="B124" s="142" t="s">
        <v>578</v>
      </c>
      <c r="C124" s="139" t="s">
        <v>787</v>
      </c>
      <c r="D124" s="135">
        <v>69</v>
      </c>
      <c r="E124" s="136" t="s">
        <v>574</v>
      </c>
      <c r="F124" s="143" t="s">
        <v>566</v>
      </c>
      <c r="G124" s="128">
        <v>72</v>
      </c>
      <c r="H124" s="144" t="s">
        <v>574</v>
      </c>
      <c r="I124" s="214" t="s">
        <v>571</v>
      </c>
    </row>
    <row r="125" spans="1:9" ht="16.5">
      <c r="A125" s="370" t="s">
        <v>1031</v>
      </c>
      <c r="B125" s="142" t="s">
        <v>578</v>
      </c>
      <c r="C125" t="s">
        <v>731</v>
      </c>
      <c r="D125" s="128">
        <v>69</v>
      </c>
      <c r="E125" s="349" t="s">
        <v>1209</v>
      </c>
      <c r="F125" s="130"/>
      <c r="G125" s="128">
        <v>72</v>
      </c>
      <c r="H125" s="141" t="s">
        <v>574</v>
      </c>
      <c r="I125" s="219" t="s">
        <v>567</v>
      </c>
    </row>
    <row r="126" spans="1:9" ht="16.5">
      <c r="A126" s="47" t="s">
        <v>551</v>
      </c>
      <c r="B126" s="142" t="s">
        <v>1195</v>
      </c>
      <c r="C126" t="s">
        <v>1196</v>
      </c>
      <c r="D126" s="128">
        <v>69</v>
      </c>
      <c r="E126" s="134" t="s">
        <v>575</v>
      </c>
      <c r="F126" s="49" t="s">
        <v>587</v>
      </c>
      <c r="G126" s="128">
        <v>72</v>
      </c>
      <c r="H126" s="133" t="s">
        <v>574</v>
      </c>
      <c r="I126" s="218" t="s">
        <v>570</v>
      </c>
    </row>
    <row r="127" spans="1:9" ht="16.5">
      <c r="A127" s="372" t="s">
        <v>601</v>
      </c>
      <c r="B127" s="142" t="s">
        <v>636</v>
      </c>
      <c r="C127" s="156" t="s">
        <v>824</v>
      </c>
      <c r="D127" s="128">
        <v>68</v>
      </c>
      <c r="E127" s="131" t="s">
        <v>641</v>
      </c>
      <c r="F127" s="130" t="s">
        <v>645</v>
      </c>
      <c r="G127" s="128">
        <v>72</v>
      </c>
      <c r="H127" s="131" t="s">
        <v>637</v>
      </c>
      <c r="I127" s="219" t="s">
        <v>643</v>
      </c>
    </row>
    <row r="128" spans="1:9" ht="16.5">
      <c r="A128" s="369" t="s">
        <v>644</v>
      </c>
      <c r="B128" s="142" t="s">
        <v>636</v>
      </c>
      <c r="C128" t="s">
        <v>789</v>
      </c>
      <c r="D128" s="128">
        <v>69</v>
      </c>
      <c r="E128" s="131" t="s">
        <v>637</v>
      </c>
      <c r="F128" s="130" t="s">
        <v>643</v>
      </c>
      <c r="G128" s="128">
        <v>72</v>
      </c>
      <c r="H128" s="131" t="s">
        <v>637</v>
      </c>
      <c r="I128" s="219" t="s">
        <v>645</v>
      </c>
    </row>
    <row r="129" spans="1:9" ht="16.5">
      <c r="A129" s="369" t="s">
        <v>648</v>
      </c>
      <c r="B129" s="142" t="s">
        <v>636</v>
      </c>
      <c r="C129" t="s">
        <v>789</v>
      </c>
      <c r="D129" s="128">
        <v>69</v>
      </c>
      <c r="E129" s="150" t="s">
        <v>592</v>
      </c>
      <c r="F129" s="135" t="s">
        <v>598</v>
      </c>
      <c r="G129" s="128">
        <v>72</v>
      </c>
      <c r="H129" s="150" t="s">
        <v>592</v>
      </c>
      <c r="I129" s="220" t="s">
        <v>598</v>
      </c>
    </row>
    <row r="130" spans="1:9" ht="16.5">
      <c r="A130" s="369" t="s">
        <v>655</v>
      </c>
      <c r="B130" s="142" t="s">
        <v>636</v>
      </c>
      <c r="C130" s="156" t="s">
        <v>824</v>
      </c>
      <c r="D130" s="128">
        <v>68</v>
      </c>
      <c r="E130" s="131" t="s">
        <v>637</v>
      </c>
      <c r="F130" s="143" t="s">
        <v>649</v>
      </c>
      <c r="G130" s="128">
        <v>72</v>
      </c>
      <c r="H130" s="131" t="s">
        <v>637</v>
      </c>
      <c r="I130" s="219" t="s">
        <v>643</v>
      </c>
    </row>
    <row r="131" spans="1:9" ht="16.5">
      <c r="A131" s="369" t="s">
        <v>656</v>
      </c>
      <c r="B131" s="142" t="s">
        <v>578</v>
      </c>
      <c r="C131" t="s">
        <v>789</v>
      </c>
      <c r="D131" s="128">
        <v>69</v>
      </c>
      <c r="E131" s="136" t="s">
        <v>641</v>
      </c>
      <c r="F131" s="143" t="s">
        <v>638</v>
      </c>
      <c r="G131" s="128">
        <v>72</v>
      </c>
      <c r="H131" s="144" t="s">
        <v>637</v>
      </c>
      <c r="I131" s="219" t="s">
        <v>643</v>
      </c>
    </row>
    <row r="132" spans="1:9" ht="16.5">
      <c r="A132" s="373" t="s">
        <v>600</v>
      </c>
      <c r="B132" s="142" t="s">
        <v>636</v>
      </c>
      <c r="C132" t="s">
        <v>789</v>
      </c>
      <c r="D132" s="128">
        <v>69</v>
      </c>
      <c r="E132" s="131" t="s">
        <v>637</v>
      </c>
      <c r="F132" s="143" t="s">
        <v>638</v>
      </c>
      <c r="G132" s="128">
        <v>72</v>
      </c>
      <c r="H132" s="131" t="s">
        <v>637</v>
      </c>
      <c r="I132" s="214" t="s">
        <v>639</v>
      </c>
    </row>
    <row r="133" spans="1:9" ht="16.5">
      <c r="A133" s="369" t="s">
        <v>640</v>
      </c>
      <c r="B133" s="142" t="s">
        <v>578</v>
      </c>
      <c r="C133" t="s">
        <v>789</v>
      </c>
      <c r="D133" s="128">
        <v>69</v>
      </c>
      <c r="E133" s="136" t="s">
        <v>641</v>
      </c>
      <c r="F133" s="130" t="s">
        <v>642</v>
      </c>
      <c r="G133" s="128">
        <v>72</v>
      </c>
      <c r="H133" s="144" t="s">
        <v>637</v>
      </c>
      <c r="I133" s="219" t="s">
        <v>643</v>
      </c>
    </row>
    <row r="134" spans="1:9" ht="16.5">
      <c r="A134" s="369" t="s">
        <v>662</v>
      </c>
      <c r="B134" s="142" t="s">
        <v>578</v>
      </c>
      <c r="C134" t="s">
        <v>731</v>
      </c>
      <c r="D134" s="128">
        <v>68</v>
      </c>
      <c r="E134" s="131" t="s">
        <v>663</v>
      </c>
      <c r="F134" s="135" t="s">
        <v>664</v>
      </c>
      <c r="G134" s="128">
        <v>72</v>
      </c>
      <c r="H134" s="131" t="s">
        <v>641</v>
      </c>
      <c r="I134" s="219" t="s">
        <v>657</v>
      </c>
    </row>
    <row r="135" spans="1:9" ht="16.5">
      <c r="A135" s="369" t="s">
        <v>650</v>
      </c>
      <c r="B135" s="142" t="s">
        <v>636</v>
      </c>
      <c r="C135" t="s">
        <v>789</v>
      </c>
      <c r="D135" s="128">
        <v>69</v>
      </c>
      <c r="E135" s="131" t="s">
        <v>637</v>
      </c>
      <c r="F135" s="143" t="s">
        <v>646</v>
      </c>
      <c r="G135" s="128">
        <v>72</v>
      </c>
      <c r="H135" s="131" t="s">
        <v>641</v>
      </c>
      <c r="I135" s="219" t="s">
        <v>645</v>
      </c>
    </row>
    <row r="136" spans="1:9" ht="16.5">
      <c r="A136" s="369" t="s">
        <v>1032</v>
      </c>
      <c r="B136" s="142" t="s">
        <v>578</v>
      </c>
      <c r="C136" t="s">
        <v>789</v>
      </c>
      <c r="D136" s="128">
        <v>69</v>
      </c>
      <c r="E136" s="131" t="s">
        <v>637</v>
      </c>
      <c r="F136" s="143" t="s">
        <v>646</v>
      </c>
      <c r="G136" s="128">
        <v>72</v>
      </c>
      <c r="H136" s="131" t="s">
        <v>641</v>
      </c>
      <c r="I136" s="219" t="s">
        <v>657</v>
      </c>
    </row>
    <row r="137" spans="1:9" ht="16.5">
      <c r="A137" s="374" t="s">
        <v>1033</v>
      </c>
      <c r="B137" s="142" t="s">
        <v>578</v>
      </c>
      <c r="C137" s="142" t="s">
        <v>550</v>
      </c>
      <c r="D137" s="128">
        <v>69</v>
      </c>
      <c r="E137" s="131" t="s">
        <v>637</v>
      </c>
      <c r="F137" s="143" t="s">
        <v>646</v>
      </c>
      <c r="G137" s="128">
        <v>72</v>
      </c>
      <c r="H137" s="131" t="s">
        <v>641</v>
      </c>
      <c r="I137" s="219" t="s">
        <v>657</v>
      </c>
    </row>
    <row r="138" spans="1:9" ht="16.5">
      <c r="A138" s="369" t="s">
        <v>1034</v>
      </c>
      <c r="B138" s="142" t="s">
        <v>578</v>
      </c>
      <c r="C138" s="156" t="s">
        <v>824</v>
      </c>
      <c r="D138" s="128">
        <v>69</v>
      </c>
      <c r="E138" s="131" t="s">
        <v>637</v>
      </c>
      <c r="F138" s="143" t="s">
        <v>646</v>
      </c>
      <c r="G138" s="128">
        <v>73</v>
      </c>
      <c r="H138" s="131" t="s">
        <v>637</v>
      </c>
      <c r="I138" s="214" t="s">
        <v>647</v>
      </c>
    </row>
    <row r="139" spans="1:9" ht="16.5">
      <c r="A139" s="369" t="s">
        <v>651</v>
      </c>
      <c r="B139" s="142" t="s">
        <v>636</v>
      </c>
      <c r="C139" t="s">
        <v>789</v>
      </c>
      <c r="D139" s="135">
        <v>69</v>
      </c>
      <c r="E139" s="136" t="s">
        <v>592</v>
      </c>
      <c r="F139" s="146" t="s">
        <v>593</v>
      </c>
      <c r="G139" s="128">
        <v>72</v>
      </c>
      <c r="H139" s="137" t="s">
        <v>590</v>
      </c>
      <c r="I139" s="221" t="s">
        <v>602</v>
      </c>
    </row>
    <row r="140" spans="1:9" ht="16.5">
      <c r="A140" s="369" t="s">
        <v>652</v>
      </c>
      <c r="B140" s="142" t="s">
        <v>636</v>
      </c>
      <c r="C140" t="s">
        <v>731</v>
      </c>
      <c r="D140" s="128">
        <v>69</v>
      </c>
      <c r="E140" s="131"/>
      <c r="F140" s="130"/>
      <c r="G140" s="128">
        <v>72</v>
      </c>
      <c r="H140" s="131" t="s">
        <v>637</v>
      </c>
      <c r="I140" s="219" t="s">
        <v>643</v>
      </c>
    </row>
    <row r="141" spans="1:9" ht="16.5">
      <c r="A141" s="369" t="s">
        <v>658</v>
      </c>
      <c r="B141" s="142" t="s">
        <v>636</v>
      </c>
      <c r="C141" t="s">
        <v>731</v>
      </c>
      <c r="D141" s="128">
        <v>69</v>
      </c>
      <c r="E141" s="136"/>
      <c r="F141" s="130"/>
      <c r="G141" s="128">
        <v>72</v>
      </c>
      <c r="H141" s="131" t="s">
        <v>590</v>
      </c>
      <c r="I141" s="219" t="s">
        <v>596</v>
      </c>
    </row>
    <row r="142" spans="1:9" ht="16.5">
      <c r="A142" s="369" t="s">
        <v>659</v>
      </c>
      <c r="B142" s="142" t="s">
        <v>636</v>
      </c>
      <c r="C142" t="s">
        <v>731</v>
      </c>
      <c r="D142" s="135">
        <v>69</v>
      </c>
      <c r="E142" s="136" t="s">
        <v>660</v>
      </c>
      <c r="F142" s="130"/>
      <c r="G142" s="128">
        <v>72</v>
      </c>
      <c r="H142" s="144" t="s">
        <v>637</v>
      </c>
      <c r="I142" s="214" t="s">
        <v>642</v>
      </c>
    </row>
    <row r="143" spans="1:9" ht="16.5">
      <c r="A143" s="374" t="s">
        <v>732</v>
      </c>
      <c r="B143" s="142" t="s">
        <v>578</v>
      </c>
      <c r="C143" s="156" t="s">
        <v>824</v>
      </c>
      <c r="D143" s="128">
        <v>68</v>
      </c>
      <c r="E143" s="136" t="s">
        <v>592</v>
      </c>
      <c r="F143" s="143" t="s">
        <v>566</v>
      </c>
      <c r="G143" s="128">
        <v>72</v>
      </c>
      <c r="H143" s="131" t="s">
        <v>590</v>
      </c>
      <c r="I143" s="218" t="s">
        <v>628</v>
      </c>
    </row>
    <row r="144" spans="1:9" ht="16.5">
      <c r="A144" s="369" t="s">
        <v>1035</v>
      </c>
      <c r="B144" s="142" t="s">
        <v>578</v>
      </c>
      <c r="C144" t="s">
        <v>731</v>
      </c>
      <c r="D144" s="128">
        <v>69</v>
      </c>
      <c r="E144" s="131"/>
      <c r="F144" s="130"/>
      <c r="G144" s="128">
        <v>72</v>
      </c>
      <c r="H144" s="131" t="s">
        <v>637</v>
      </c>
      <c r="I144" s="214" t="s">
        <v>646</v>
      </c>
    </row>
    <row r="145" spans="1:9" ht="16.5">
      <c r="A145" s="374" t="s">
        <v>763</v>
      </c>
      <c r="B145" s="142" t="s">
        <v>578</v>
      </c>
      <c r="C145" s="142" t="s">
        <v>791</v>
      </c>
      <c r="D145" s="128">
        <v>69</v>
      </c>
      <c r="E145" s="131"/>
      <c r="F145" s="130"/>
      <c r="G145" s="128">
        <v>72</v>
      </c>
      <c r="H145" s="131" t="s">
        <v>637</v>
      </c>
      <c r="I145" s="218" t="s">
        <v>632</v>
      </c>
    </row>
    <row r="146" spans="1:9" ht="16.5">
      <c r="A146" s="374" t="s">
        <v>762</v>
      </c>
      <c r="B146" s="142" t="s">
        <v>578</v>
      </c>
      <c r="C146" t="s">
        <v>731</v>
      </c>
      <c r="D146" s="128">
        <v>69</v>
      </c>
      <c r="E146" s="362" t="s">
        <v>812</v>
      </c>
      <c r="F146" s="130"/>
      <c r="G146" s="128">
        <v>72</v>
      </c>
      <c r="H146" s="131" t="s">
        <v>637</v>
      </c>
      <c r="I146" s="218" t="s">
        <v>627</v>
      </c>
    </row>
    <row r="147" spans="1:9" ht="16.5">
      <c r="A147" s="370" t="s">
        <v>35</v>
      </c>
      <c r="B147" s="142" t="s">
        <v>578</v>
      </c>
      <c r="C147" t="s">
        <v>789</v>
      </c>
      <c r="D147" s="135">
        <v>69</v>
      </c>
      <c r="E147" s="136" t="s">
        <v>574</v>
      </c>
      <c r="F147" s="363" t="s">
        <v>563</v>
      </c>
      <c r="G147" s="128">
        <v>72</v>
      </c>
      <c r="H147" s="137" t="s">
        <v>574</v>
      </c>
      <c r="I147" s="364" t="s">
        <v>569</v>
      </c>
    </row>
    <row r="148" spans="1:9" ht="16.5">
      <c r="A148" s="148" t="s">
        <v>1048</v>
      </c>
      <c r="B148" s="142" t="s">
        <v>578</v>
      </c>
      <c r="C148" t="s">
        <v>789</v>
      </c>
      <c r="D148" s="135">
        <v>70</v>
      </c>
      <c r="E148" s="136" t="s">
        <v>592</v>
      </c>
      <c r="F148" s="363" t="s">
        <v>625</v>
      </c>
      <c r="G148" s="128">
        <v>73</v>
      </c>
      <c r="H148" s="137" t="s">
        <v>592</v>
      </c>
      <c r="I148" s="364" t="s">
        <v>627</v>
      </c>
    </row>
    <row r="149" spans="1:9" ht="16.5">
      <c r="A149" s="139" t="s">
        <v>1053</v>
      </c>
      <c r="B149" s="142" t="s">
        <v>578</v>
      </c>
      <c r="C149" t="s">
        <v>730</v>
      </c>
      <c r="D149" s="135">
        <v>70</v>
      </c>
      <c r="E149" s="136" t="s">
        <v>592</v>
      </c>
      <c r="F149" s="363" t="s">
        <v>626</v>
      </c>
      <c r="G149" s="128">
        <v>73</v>
      </c>
      <c r="H149" s="407" t="s">
        <v>1070</v>
      </c>
      <c r="I149" s="364" t="s">
        <v>626</v>
      </c>
    </row>
    <row r="150" spans="1:9" ht="16.5">
      <c r="A150" s="142" t="s">
        <v>1071</v>
      </c>
      <c r="B150" s="142" t="s">
        <v>578</v>
      </c>
      <c r="C150" t="s">
        <v>789</v>
      </c>
      <c r="D150" s="135">
        <v>70</v>
      </c>
      <c r="E150" s="136" t="s">
        <v>592</v>
      </c>
      <c r="F150" s="363" t="s">
        <v>626</v>
      </c>
      <c r="G150" s="128">
        <v>73</v>
      </c>
      <c r="H150" s="137" t="s">
        <v>592</v>
      </c>
      <c r="I150" s="364" t="s">
        <v>627</v>
      </c>
    </row>
    <row r="151" spans="1:9" ht="16.5">
      <c r="A151" s="142" t="s">
        <v>1112</v>
      </c>
      <c r="B151" s="142" t="s">
        <v>578</v>
      </c>
      <c r="C151" t="s">
        <v>730</v>
      </c>
      <c r="D151" s="135">
        <v>69</v>
      </c>
      <c r="E151" s="136" t="s">
        <v>592</v>
      </c>
      <c r="F151" s="363" t="s">
        <v>628</v>
      </c>
      <c r="G151" s="128">
        <v>72</v>
      </c>
      <c r="H151" s="137"/>
      <c r="I151" s="364"/>
    </row>
    <row r="152" spans="1:9" ht="16.5">
      <c r="A152" s="71" t="s">
        <v>144</v>
      </c>
      <c r="B152" s="142" t="s">
        <v>578</v>
      </c>
      <c r="C152" t="s">
        <v>731</v>
      </c>
      <c r="D152">
        <v>69</v>
      </c>
      <c r="E152" t="s">
        <v>808</v>
      </c>
      <c r="F152">
        <v>5</v>
      </c>
      <c r="G152">
        <v>72</v>
      </c>
      <c r="H152" t="s">
        <v>574</v>
      </c>
      <c r="I152" t="s">
        <v>567</v>
      </c>
    </row>
    <row r="154" spans="1:9" ht="16.5">
      <c r="A154" s="151">
        <f>SUBTOTAL(3,A2:A153)</f>
        <v>151</v>
      </c>
      <c r="B154" s="151">
        <f>SUBTOTAL(3,B2:B153)</f>
        <v>151</v>
      </c>
      <c r="C154" s="151"/>
      <c r="D154" s="139"/>
      <c r="E154" s="139"/>
      <c r="F154" s="151">
        <f>SUBTOTAL(3,F2:F153)</f>
        <v>133</v>
      </c>
      <c r="G154" s="139"/>
      <c r="H154" s="139"/>
      <c r="I154" s="211"/>
    </row>
    <row r="156" spans="1:9" ht="16.5">
      <c r="A156" s="369" t="s">
        <v>1036</v>
      </c>
      <c r="B156" s="142" t="s">
        <v>636</v>
      </c>
      <c r="C156" t="s">
        <v>789</v>
      </c>
      <c r="D156" s="128">
        <v>69</v>
      </c>
      <c r="E156" s="136" t="s">
        <v>641</v>
      </c>
      <c r="F156" s="130" t="s">
        <v>642</v>
      </c>
      <c r="G156" s="128">
        <v>72</v>
      </c>
      <c r="H156" s="144" t="s">
        <v>637</v>
      </c>
      <c r="I156" s="219" t="s">
        <v>1037</v>
      </c>
    </row>
    <row r="157" spans="1:9" ht="16.5">
      <c r="A157" s="369" t="s">
        <v>661</v>
      </c>
      <c r="B157" s="142" t="s">
        <v>636</v>
      </c>
      <c r="C157" t="s">
        <v>730</v>
      </c>
      <c r="D157" s="128">
        <v>69</v>
      </c>
      <c r="E157" s="131" t="s">
        <v>637</v>
      </c>
      <c r="F157" s="143" t="s">
        <v>638</v>
      </c>
      <c r="G157" s="128">
        <v>72</v>
      </c>
      <c r="H157" s="131"/>
      <c r="I157" s="219"/>
    </row>
    <row r="158" spans="1:9" ht="16.5">
      <c r="A158" s="369" t="s">
        <v>653</v>
      </c>
      <c r="B158" s="142" t="s">
        <v>636</v>
      </c>
      <c r="C158" t="s">
        <v>731</v>
      </c>
      <c r="D158" s="128">
        <v>69</v>
      </c>
      <c r="E158" s="136" t="s">
        <v>654</v>
      </c>
      <c r="F158" s="130">
        <v>5</v>
      </c>
      <c r="G158" s="128">
        <v>72</v>
      </c>
      <c r="H158" s="144" t="s">
        <v>590</v>
      </c>
      <c r="I158" s="219" t="s">
        <v>596</v>
      </c>
    </row>
  </sheetData>
  <sheetProtection/>
  <autoFilter ref="A1:O154"/>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44"/>
  <sheetViews>
    <sheetView zoomScalePageLayoutView="0" workbookViewId="0" topLeftCell="E7">
      <selection activeCell="U14" sqref="U14"/>
    </sheetView>
  </sheetViews>
  <sheetFormatPr defaultColWidth="9.00390625" defaultRowHeight="16.5"/>
  <cols>
    <col min="1" max="1" width="5.75390625" style="0" customWidth="1"/>
    <col min="8" max="8" width="3.875" style="0" customWidth="1"/>
    <col min="11" max="11" width="9.125" style="0" customWidth="1"/>
    <col min="16" max="16" width="13.50390625" style="0" customWidth="1"/>
    <col min="18" max="19" width="9.25390625" style="0" bestFit="1" customWidth="1"/>
    <col min="25" max="25" width="6.125" style="0" customWidth="1"/>
    <col min="26" max="27" width="9.50390625" style="0" customWidth="1"/>
    <col min="28" max="28" width="9.625" style="0" customWidth="1"/>
  </cols>
  <sheetData>
    <row r="1" spans="2:14" ht="16.5">
      <c r="B1">
        <f>+B2+B32</f>
        <v>19</v>
      </c>
      <c r="C1">
        <f aca="true" t="shared" si="0" ref="C1:N1">+C2+C32</f>
        <v>15</v>
      </c>
      <c r="D1">
        <f t="shared" si="0"/>
        <v>20</v>
      </c>
      <c r="E1">
        <f t="shared" si="0"/>
        <v>33</v>
      </c>
      <c r="F1">
        <f>+F2+F32</f>
        <v>10</v>
      </c>
      <c r="G1">
        <f t="shared" si="0"/>
        <v>21</v>
      </c>
      <c r="I1">
        <f>+I2+I32</f>
        <v>23</v>
      </c>
      <c r="J1">
        <f t="shared" si="0"/>
        <v>15</v>
      </c>
      <c r="K1">
        <f t="shared" si="0"/>
        <v>12</v>
      </c>
      <c r="L1">
        <f t="shared" si="0"/>
        <v>14</v>
      </c>
      <c r="M1">
        <f>+M2+M32</f>
        <v>14</v>
      </c>
      <c r="N1">
        <f t="shared" si="0"/>
        <v>10</v>
      </c>
    </row>
    <row r="2" spans="1:17" s="71" customFormat="1" ht="16.5">
      <c r="A2" s="68" t="s">
        <v>1436</v>
      </c>
      <c r="B2" s="69">
        <f aca="true" t="shared" si="1" ref="B2:G2">COUNTA(B5:B31)</f>
        <v>18</v>
      </c>
      <c r="C2" s="69">
        <f t="shared" si="1"/>
        <v>15</v>
      </c>
      <c r="D2" s="69">
        <f t="shared" si="1"/>
        <v>16</v>
      </c>
      <c r="E2" s="69">
        <f t="shared" si="1"/>
        <v>25</v>
      </c>
      <c r="F2" s="69">
        <f t="shared" si="1"/>
        <v>10</v>
      </c>
      <c r="G2" s="69">
        <f t="shared" si="1"/>
        <v>18</v>
      </c>
      <c r="H2" s="70"/>
      <c r="I2" s="69">
        <f>COUNTA(I5:I31)</f>
        <v>21</v>
      </c>
      <c r="J2" s="69">
        <f>COUNTA(J5:J31)</f>
        <v>15</v>
      </c>
      <c r="K2" s="69">
        <f>COUNTA(K5:K31)</f>
        <v>12</v>
      </c>
      <c r="L2" s="69">
        <f>COUNTA(L5:L31)</f>
        <v>14</v>
      </c>
      <c r="M2" s="69">
        <f>COUNTA(M5:M31)</f>
        <v>13</v>
      </c>
      <c r="N2" s="69">
        <f>COUNTA(N5:N31)</f>
        <v>9</v>
      </c>
      <c r="O2" s="70">
        <f>SUM(B2:N2)</f>
        <v>186</v>
      </c>
      <c r="P2" s="71" t="s">
        <v>1436</v>
      </c>
      <c r="Q2" s="71">
        <f>+O2</f>
        <v>186</v>
      </c>
    </row>
    <row r="3" spans="3:18" ht="17.25" thickBot="1">
      <c r="C3" s="66" t="s">
        <v>1437</v>
      </c>
      <c r="D3" s="64"/>
      <c r="E3" s="65" t="s">
        <v>1438</v>
      </c>
      <c r="F3" s="64"/>
      <c r="G3" s="64"/>
      <c r="H3" s="64"/>
      <c r="I3" s="72" t="s">
        <v>1439</v>
      </c>
      <c r="P3" t="s">
        <v>1440</v>
      </c>
      <c r="Q3">
        <v>16</v>
      </c>
      <c r="R3" t="s">
        <v>1441</v>
      </c>
    </row>
    <row r="4" spans="2:17" ht="17.25" thickBot="1">
      <c r="B4" t="s">
        <v>1442</v>
      </c>
      <c r="C4" t="s">
        <v>1443</v>
      </c>
      <c r="D4" t="s">
        <v>1444</v>
      </c>
      <c r="E4" t="s">
        <v>1445</v>
      </c>
      <c r="F4" t="s">
        <v>1446</v>
      </c>
      <c r="G4" t="s">
        <v>1447</v>
      </c>
      <c r="H4" s="63"/>
      <c r="I4" t="s">
        <v>1446</v>
      </c>
      <c r="J4" t="s">
        <v>1448</v>
      </c>
      <c r="K4" t="s">
        <v>1445</v>
      </c>
      <c r="L4" t="s">
        <v>1449</v>
      </c>
      <c r="M4" t="s">
        <v>1444</v>
      </c>
      <c r="N4" t="s">
        <v>1450</v>
      </c>
      <c r="P4" t="s">
        <v>1451</v>
      </c>
      <c r="Q4" s="73">
        <f>+'[1]List'!K136</f>
        <v>-51</v>
      </c>
    </row>
    <row r="5" spans="1:18" ht="17.25" thickBot="1">
      <c r="A5">
        <v>1</v>
      </c>
      <c r="B5" t="s">
        <v>35</v>
      </c>
      <c r="C5" t="s">
        <v>2</v>
      </c>
      <c r="D5" t="s">
        <v>1199</v>
      </c>
      <c r="E5" t="s">
        <v>509</v>
      </c>
      <c r="F5" t="s">
        <v>87</v>
      </c>
      <c r="G5" s="47" t="s">
        <v>5</v>
      </c>
      <c r="H5" s="63">
        <v>1</v>
      </c>
      <c r="I5" s="62" t="s">
        <v>6</v>
      </c>
      <c r="J5" t="s">
        <v>84</v>
      </c>
      <c r="K5" s="61" t="s">
        <v>53</v>
      </c>
      <c r="L5" t="s">
        <v>20</v>
      </c>
      <c r="M5" t="s">
        <v>21</v>
      </c>
      <c r="N5" t="s">
        <v>151</v>
      </c>
      <c r="P5" t="s">
        <v>1200</v>
      </c>
      <c r="Q5">
        <v>4</v>
      </c>
      <c r="R5" t="s">
        <v>1201</v>
      </c>
    </row>
    <row r="6" spans="1:17" ht="17.25" thickBot="1">
      <c r="A6">
        <v>2</v>
      </c>
      <c r="B6" t="s">
        <v>45</v>
      </c>
      <c r="C6" t="s">
        <v>36</v>
      </c>
      <c r="D6" t="s">
        <v>25</v>
      </c>
      <c r="E6" t="s">
        <v>26</v>
      </c>
      <c r="F6" t="s">
        <v>122</v>
      </c>
      <c r="G6" t="s">
        <v>71</v>
      </c>
      <c r="H6" s="63">
        <v>2</v>
      </c>
      <c r="I6" s="62" t="s">
        <v>29</v>
      </c>
      <c r="J6" t="s">
        <v>174</v>
      </c>
      <c r="K6" t="s">
        <v>74</v>
      </c>
      <c r="L6" t="s">
        <v>32</v>
      </c>
      <c r="M6" t="s">
        <v>87</v>
      </c>
      <c r="N6" t="s">
        <v>38</v>
      </c>
      <c r="Q6" s="74">
        <f>SUM(Q2:Q5)</f>
        <v>155</v>
      </c>
    </row>
    <row r="7" spans="1:14" ht="17.25" thickBot="1">
      <c r="A7">
        <v>3</v>
      </c>
      <c r="B7" t="s">
        <v>515</v>
      </c>
      <c r="C7" t="s">
        <v>67</v>
      </c>
      <c r="D7" t="s">
        <v>68</v>
      </c>
      <c r="E7" t="s">
        <v>38</v>
      </c>
      <c r="F7" t="s">
        <v>133</v>
      </c>
      <c r="G7" s="47" t="s">
        <v>21</v>
      </c>
      <c r="H7" s="63">
        <v>3</v>
      </c>
      <c r="I7" s="62" t="s">
        <v>543</v>
      </c>
      <c r="J7" s="62" t="s">
        <v>183</v>
      </c>
      <c r="K7" s="62" t="s">
        <v>175</v>
      </c>
      <c r="L7" t="s">
        <v>42</v>
      </c>
      <c r="M7" s="62" t="s">
        <v>97</v>
      </c>
      <c r="N7" t="s">
        <v>152</v>
      </c>
    </row>
    <row r="8" spans="1:18" ht="17.25" thickBot="1">
      <c r="A8">
        <v>4</v>
      </c>
      <c r="B8" t="s">
        <v>157</v>
      </c>
      <c r="C8" s="61" t="s">
        <v>53</v>
      </c>
      <c r="D8" t="s">
        <v>79</v>
      </c>
      <c r="E8" t="s">
        <v>48</v>
      </c>
      <c r="F8" t="s">
        <v>142</v>
      </c>
      <c r="G8" s="47" t="s">
        <v>114</v>
      </c>
      <c r="H8" s="63">
        <v>4</v>
      </c>
      <c r="I8" s="62" t="s">
        <v>93</v>
      </c>
      <c r="J8" t="s">
        <v>194</v>
      </c>
      <c r="K8" s="62" t="s">
        <v>234</v>
      </c>
      <c r="L8" t="s">
        <v>155</v>
      </c>
      <c r="M8" s="62" t="s">
        <v>117</v>
      </c>
      <c r="N8" s="62" t="s">
        <v>391</v>
      </c>
      <c r="P8" s="64" t="s">
        <v>1202</v>
      </c>
      <c r="Q8" s="64" t="s">
        <v>1203</v>
      </c>
      <c r="R8" s="64" t="s">
        <v>1204</v>
      </c>
    </row>
    <row r="9" spans="1:19" ht="17.25" thickBot="1">
      <c r="A9">
        <v>5</v>
      </c>
      <c r="B9" t="s">
        <v>188</v>
      </c>
      <c r="C9" t="s">
        <v>169</v>
      </c>
      <c r="D9" t="s">
        <v>84</v>
      </c>
      <c r="E9" t="s">
        <v>60</v>
      </c>
      <c r="F9" t="s">
        <v>151</v>
      </c>
      <c r="G9" s="47" t="s">
        <v>123</v>
      </c>
      <c r="H9" s="63">
        <v>5</v>
      </c>
      <c r="I9" s="62" t="s">
        <v>124</v>
      </c>
      <c r="J9" s="62" t="s">
        <v>243</v>
      </c>
      <c r="K9" t="s">
        <v>244</v>
      </c>
      <c r="L9" s="62" t="s">
        <v>214</v>
      </c>
      <c r="M9" t="s">
        <v>45</v>
      </c>
      <c r="N9" s="62" t="s">
        <v>488</v>
      </c>
      <c r="P9" t="s">
        <v>1205</v>
      </c>
      <c r="Q9" s="234">
        <v>1500</v>
      </c>
      <c r="R9" s="235">
        <f>+'[1]銀行存摺'!G140</f>
        <v>213000</v>
      </c>
      <c r="S9" t="s">
        <v>1099</v>
      </c>
    </row>
    <row r="10" spans="1:20" ht="17.25" thickBot="1">
      <c r="A10">
        <v>6</v>
      </c>
      <c r="B10" t="s">
        <v>197</v>
      </c>
      <c r="C10" t="s">
        <v>178</v>
      </c>
      <c r="D10" t="s">
        <v>517</v>
      </c>
      <c r="E10" t="s">
        <v>80</v>
      </c>
      <c r="F10" t="s">
        <v>193</v>
      </c>
      <c r="G10" s="47" t="s">
        <v>152</v>
      </c>
      <c r="H10" s="63">
        <v>6</v>
      </c>
      <c r="I10" s="62" t="s">
        <v>505</v>
      </c>
      <c r="J10" s="62" t="s">
        <v>253</v>
      </c>
      <c r="K10" t="s">
        <v>517</v>
      </c>
      <c r="L10" s="62" t="s">
        <v>285</v>
      </c>
      <c r="M10" t="s">
        <v>196</v>
      </c>
      <c r="N10" t="s">
        <v>79</v>
      </c>
      <c r="P10" t="s">
        <v>1206</v>
      </c>
      <c r="Q10" s="234">
        <f>8300*1.1</f>
        <v>9130</v>
      </c>
      <c r="R10" s="235">
        <f>-15*Q10</f>
        <v>-136950</v>
      </c>
      <c r="S10" t="s">
        <v>1099</v>
      </c>
      <c r="T10" t="s">
        <v>755</v>
      </c>
    </row>
    <row r="11" spans="1:20" ht="17.25" thickBot="1">
      <c r="A11">
        <v>7</v>
      </c>
      <c r="B11" t="s">
        <v>196</v>
      </c>
      <c r="C11" t="s">
        <v>189</v>
      </c>
      <c r="D11" t="s">
        <v>159</v>
      </c>
      <c r="E11" s="61" t="s">
        <v>101</v>
      </c>
      <c r="F11" t="s">
        <v>528</v>
      </c>
      <c r="G11" t="s">
        <v>172</v>
      </c>
      <c r="H11" s="63">
        <v>7</v>
      </c>
      <c r="I11" s="62" t="s">
        <v>144</v>
      </c>
      <c r="J11" t="s">
        <v>276</v>
      </c>
      <c r="K11" t="s">
        <v>269</v>
      </c>
      <c r="L11" s="62" t="s">
        <v>328</v>
      </c>
      <c r="M11" t="s">
        <v>246</v>
      </c>
      <c r="N11" t="s">
        <v>509</v>
      </c>
      <c r="P11" t="s">
        <v>1207</v>
      </c>
      <c r="Q11" s="234">
        <v>650</v>
      </c>
      <c r="R11" s="235">
        <f>-15*Q11</f>
        <v>-9750</v>
      </c>
      <c r="S11" s="235"/>
      <c r="T11" t="s">
        <v>755</v>
      </c>
    </row>
    <row r="12" spans="1:20" ht="17.25" thickBot="1">
      <c r="A12">
        <v>8</v>
      </c>
      <c r="B12" t="s">
        <v>288</v>
      </c>
      <c r="C12" t="s">
        <v>228</v>
      </c>
      <c r="D12" t="s">
        <v>209</v>
      </c>
      <c r="E12" t="s">
        <v>121</v>
      </c>
      <c r="F12" t="s">
        <v>282</v>
      </c>
      <c r="G12" s="47" t="s">
        <v>192</v>
      </c>
      <c r="H12" s="63">
        <v>8</v>
      </c>
      <c r="I12" t="s">
        <v>25</v>
      </c>
      <c r="J12" s="62" t="s">
        <v>302</v>
      </c>
      <c r="K12" t="s">
        <v>189</v>
      </c>
      <c r="L12" t="s">
        <v>352</v>
      </c>
      <c r="M12" t="s">
        <v>256</v>
      </c>
      <c r="N12" t="s">
        <v>150</v>
      </c>
      <c r="P12" t="s">
        <v>1054</v>
      </c>
      <c r="Q12" s="234">
        <v>880</v>
      </c>
      <c r="R12" s="235">
        <f>-2*Q12</f>
        <v>-1760</v>
      </c>
      <c r="S12" t="s">
        <v>1099</v>
      </c>
      <c r="T12" t="s">
        <v>755</v>
      </c>
    </row>
    <row r="13" spans="1:20" ht="17.25" thickBot="1">
      <c r="A13">
        <v>9</v>
      </c>
      <c r="B13" t="s">
        <v>276</v>
      </c>
      <c r="C13" t="s">
        <v>527</v>
      </c>
      <c r="D13" t="s">
        <v>249</v>
      </c>
      <c r="E13" t="s">
        <v>150</v>
      </c>
      <c r="F13" t="s">
        <v>338</v>
      </c>
      <c r="G13" s="47" t="s">
        <v>211</v>
      </c>
      <c r="H13" s="63">
        <v>9</v>
      </c>
      <c r="I13" t="s">
        <v>193</v>
      </c>
      <c r="J13" t="s">
        <v>249</v>
      </c>
      <c r="K13" t="s">
        <v>377</v>
      </c>
      <c r="L13" t="s">
        <v>535</v>
      </c>
      <c r="M13" t="s">
        <v>353</v>
      </c>
      <c r="N13" s="62" t="s">
        <v>440</v>
      </c>
      <c r="P13" t="s">
        <v>1100</v>
      </c>
      <c r="Q13" s="234">
        <v>3300</v>
      </c>
      <c r="R13" s="235">
        <f>-1*Q13</f>
        <v>-3300</v>
      </c>
      <c r="T13" t="s">
        <v>785</v>
      </c>
    </row>
    <row r="14" spans="1:20" ht="17.25" thickBot="1">
      <c r="A14">
        <v>10</v>
      </c>
      <c r="B14" t="s">
        <v>323</v>
      </c>
      <c r="C14" t="s">
        <v>74</v>
      </c>
      <c r="D14" t="s">
        <v>272</v>
      </c>
      <c r="E14" t="s">
        <v>170</v>
      </c>
      <c r="F14" t="s">
        <v>42</v>
      </c>
      <c r="G14" s="47" t="s">
        <v>222</v>
      </c>
      <c r="H14" s="63">
        <v>10</v>
      </c>
      <c r="I14" t="s">
        <v>60</v>
      </c>
      <c r="J14" t="s">
        <v>35</v>
      </c>
      <c r="K14" s="62" t="s">
        <v>439</v>
      </c>
      <c r="L14" s="62" t="s">
        <v>551</v>
      </c>
      <c r="M14" t="s">
        <v>228</v>
      </c>
      <c r="P14" t="s">
        <v>1101</v>
      </c>
      <c r="Q14" s="234">
        <v>3300</v>
      </c>
      <c r="R14" s="235">
        <f>-1*Q14</f>
        <v>-3300</v>
      </c>
      <c r="T14" t="s">
        <v>785</v>
      </c>
    </row>
    <row r="15" spans="1:20" ht="17.25" thickBot="1">
      <c r="A15">
        <v>11</v>
      </c>
      <c r="B15" t="s">
        <v>355</v>
      </c>
      <c r="C15" t="s">
        <v>324</v>
      </c>
      <c r="D15" t="s">
        <v>290</v>
      </c>
      <c r="E15" t="s">
        <v>190</v>
      </c>
      <c r="G15" s="47" t="s">
        <v>231</v>
      </c>
      <c r="H15" s="63">
        <v>11</v>
      </c>
      <c r="I15" s="62" t="s">
        <v>506</v>
      </c>
      <c r="J15" t="s">
        <v>291</v>
      </c>
      <c r="K15" s="62" t="s">
        <v>465</v>
      </c>
      <c r="L15" t="s">
        <v>346</v>
      </c>
      <c r="M15" t="s">
        <v>415</v>
      </c>
      <c r="P15" t="s">
        <v>1102</v>
      </c>
      <c r="Q15" s="234"/>
      <c r="R15" s="235">
        <v>-40173</v>
      </c>
      <c r="T15" t="s">
        <v>1103</v>
      </c>
    </row>
    <row r="16" spans="1:22" ht="17.25" thickBot="1">
      <c r="A16">
        <v>12</v>
      </c>
      <c r="B16" t="s">
        <v>361</v>
      </c>
      <c r="C16" t="s">
        <v>174</v>
      </c>
      <c r="D16" t="s">
        <v>246</v>
      </c>
      <c r="E16" t="s">
        <v>220</v>
      </c>
      <c r="G16" t="s">
        <v>267</v>
      </c>
      <c r="H16" s="63">
        <v>12</v>
      </c>
      <c r="I16" s="62" t="s">
        <v>261</v>
      </c>
      <c r="J16" t="s">
        <v>222</v>
      </c>
      <c r="K16" s="61" t="s">
        <v>430</v>
      </c>
      <c r="L16" t="s">
        <v>437</v>
      </c>
      <c r="M16" s="62" t="s">
        <v>496</v>
      </c>
      <c r="P16" t="s">
        <v>1104</v>
      </c>
      <c r="Q16" s="234">
        <v>30</v>
      </c>
      <c r="R16" s="235">
        <f>-Q16*200</f>
        <v>-6000</v>
      </c>
      <c r="S16" t="s">
        <v>1452</v>
      </c>
      <c r="T16" t="s">
        <v>517</v>
      </c>
      <c r="U16">
        <v>22</v>
      </c>
      <c r="V16">
        <v>500</v>
      </c>
    </row>
    <row r="17" spans="1:22" ht="17.25" thickBot="1">
      <c r="A17">
        <v>13</v>
      </c>
      <c r="B17" t="s">
        <v>384</v>
      </c>
      <c r="C17" t="s">
        <v>194</v>
      </c>
      <c r="D17" t="s">
        <v>346</v>
      </c>
      <c r="E17" t="s">
        <v>531</v>
      </c>
      <c r="G17" s="47" t="s">
        <v>274</v>
      </c>
      <c r="H17" s="63">
        <v>13</v>
      </c>
      <c r="I17" t="s">
        <v>114</v>
      </c>
      <c r="J17" s="62" t="s">
        <v>372</v>
      </c>
      <c r="L17" s="47" t="s">
        <v>310</v>
      </c>
      <c r="M17" t="s">
        <v>220</v>
      </c>
      <c r="P17" t="s">
        <v>1453</v>
      </c>
      <c r="Q17" s="234"/>
      <c r="R17" s="235"/>
      <c r="T17" t="s">
        <v>1454</v>
      </c>
      <c r="U17">
        <v>22</v>
      </c>
      <c r="V17">
        <v>500</v>
      </c>
    </row>
    <row r="18" spans="1:22" ht="17.25" thickBot="1">
      <c r="A18">
        <v>14</v>
      </c>
      <c r="B18" t="s">
        <v>352</v>
      </c>
      <c r="C18" t="s">
        <v>508</v>
      </c>
      <c r="D18" t="s">
        <v>256</v>
      </c>
      <c r="E18" t="s">
        <v>291</v>
      </c>
      <c r="G18" s="47" t="s">
        <v>1455</v>
      </c>
      <c r="H18" s="63">
        <v>14</v>
      </c>
      <c r="I18" s="62" t="s">
        <v>349</v>
      </c>
      <c r="J18" t="s">
        <v>515</v>
      </c>
      <c r="L18" t="s">
        <v>538</v>
      </c>
      <c r="P18" t="s">
        <v>1456</v>
      </c>
      <c r="Q18" s="234">
        <v>30</v>
      </c>
      <c r="R18" s="235">
        <f>-Q18*200</f>
        <v>-6000</v>
      </c>
      <c r="T18" t="s">
        <v>517</v>
      </c>
      <c r="V18">
        <f>+V17*U17*2</f>
        <v>22000</v>
      </c>
    </row>
    <row r="19" spans="1:20" ht="17.25" thickBot="1">
      <c r="A19">
        <v>15</v>
      </c>
      <c r="B19" t="s">
        <v>422</v>
      </c>
      <c r="C19" t="s">
        <v>502</v>
      </c>
      <c r="D19" t="s">
        <v>353</v>
      </c>
      <c r="E19" t="s">
        <v>32</v>
      </c>
      <c r="G19" t="s">
        <v>310</v>
      </c>
      <c r="H19">
        <v>15</v>
      </c>
      <c r="I19" s="62" t="s">
        <v>379</v>
      </c>
      <c r="J19" s="62" t="s">
        <v>396</v>
      </c>
      <c r="P19" t="s">
        <v>1457</v>
      </c>
      <c r="Q19" s="234"/>
      <c r="R19" s="235"/>
      <c r="T19" t="s">
        <v>1454</v>
      </c>
    </row>
    <row r="20" spans="1:25" ht="17.25" thickBot="1">
      <c r="A20">
        <v>16</v>
      </c>
      <c r="B20" t="s">
        <v>433</v>
      </c>
      <c r="D20" t="s">
        <v>415</v>
      </c>
      <c r="E20" t="s">
        <v>535</v>
      </c>
      <c r="G20" s="47" t="s">
        <v>339</v>
      </c>
      <c r="H20">
        <v>16</v>
      </c>
      <c r="I20" t="s">
        <v>169</v>
      </c>
      <c r="M20" s="423"/>
      <c r="P20" t="s">
        <v>1458</v>
      </c>
      <c r="R20" s="235">
        <v>-8000</v>
      </c>
      <c r="T20" t="s">
        <v>505</v>
      </c>
      <c r="U20">
        <v>18</v>
      </c>
      <c r="V20">
        <v>400</v>
      </c>
      <c r="Y20" t="s">
        <v>1459</v>
      </c>
    </row>
    <row r="21" spans="1:28" ht="17.25" thickBot="1">
      <c r="A21">
        <v>17</v>
      </c>
      <c r="B21" t="s">
        <v>437</v>
      </c>
      <c r="E21" t="s">
        <v>244</v>
      </c>
      <c r="G21" s="47" t="s">
        <v>1460</v>
      </c>
      <c r="H21">
        <v>17</v>
      </c>
      <c r="I21" t="s">
        <v>178</v>
      </c>
      <c r="P21" t="s">
        <v>1461</v>
      </c>
      <c r="R21" s="235"/>
      <c r="T21" s="361" t="s">
        <v>505</v>
      </c>
      <c r="U21">
        <v>18</v>
      </c>
      <c r="V21">
        <v>300</v>
      </c>
      <c r="Y21" t="s">
        <v>1462</v>
      </c>
      <c r="Z21" t="s">
        <v>1463</v>
      </c>
      <c r="AA21" s="235">
        <v>400</v>
      </c>
      <c r="AB21" s="235">
        <v>460</v>
      </c>
    </row>
    <row r="22" spans="1:28" ht="17.25" thickBot="1">
      <c r="A22">
        <v>18</v>
      </c>
      <c r="B22" t="s">
        <v>539</v>
      </c>
      <c r="E22" t="s">
        <v>20</v>
      </c>
      <c r="G22" s="47" t="s">
        <v>538</v>
      </c>
      <c r="H22">
        <v>18</v>
      </c>
      <c r="I22" t="s">
        <v>531</v>
      </c>
      <c r="P22" t="s">
        <v>1464</v>
      </c>
      <c r="Q22" s="234">
        <v>10</v>
      </c>
      <c r="R22" s="235">
        <f>-Q6*Q22</f>
        <v>-1550</v>
      </c>
      <c r="S22" t="s">
        <v>1465</v>
      </c>
      <c r="T22" t="s">
        <v>517</v>
      </c>
      <c r="V22">
        <f>+U20*V20+U21*V21</f>
        <v>12600</v>
      </c>
      <c r="Y22" t="s">
        <v>1466</v>
      </c>
      <c r="Z22" t="s">
        <v>1467</v>
      </c>
      <c r="AA22" s="235">
        <v>300</v>
      </c>
      <c r="AB22" s="235">
        <v>320</v>
      </c>
    </row>
    <row r="23" spans="1:28" ht="17.25" thickBot="1">
      <c r="A23">
        <v>19</v>
      </c>
      <c r="E23" t="s">
        <v>377</v>
      </c>
      <c r="H23">
        <v>19</v>
      </c>
      <c r="I23" s="62" t="s">
        <v>450</v>
      </c>
      <c r="P23" t="s">
        <v>1468</v>
      </c>
      <c r="Q23" s="234">
        <v>1500</v>
      </c>
      <c r="S23" s="235">
        <f>+Q23*'[1]銀行存摺'!C160</f>
        <v>13500</v>
      </c>
      <c r="Y23" t="s">
        <v>1469</v>
      </c>
      <c r="AA23" s="235">
        <v>12000</v>
      </c>
      <c r="AB23" s="235">
        <v>13000</v>
      </c>
    </row>
    <row r="24" spans="1:28" ht="17.25" thickBot="1">
      <c r="A24">
        <v>20</v>
      </c>
      <c r="E24" s="61" t="s">
        <v>403</v>
      </c>
      <c r="H24">
        <v>20</v>
      </c>
      <c r="I24" t="s">
        <v>80</v>
      </c>
      <c r="P24" t="s">
        <v>1470</v>
      </c>
      <c r="T24" t="s">
        <v>517</v>
      </c>
      <c r="V24" s="235">
        <f>SUM(R16:R19)</f>
        <v>-12000</v>
      </c>
      <c r="AA24">
        <f>+AA23/700</f>
        <v>17.142857142857142</v>
      </c>
      <c r="AB24">
        <f>+AB23/780</f>
        <v>16.666666666666668</v>
      </c>
    </row>
    <row r="25" spans="1:22" ht="17.25" thickBot="1">
      <c r="A25">
        <v>21</v>
      </c>
      <c r="E25" s="61" t="s">
        <v>430</v>
      </c>
      <c r="H25">
        <v>21</v>
      </c>
      <c r="I25" s="62" t="s">
        <v>541</v>
      </c>
      <c r="V25" s="235"/>
    </row>
    <row r="26" spans="1:29" ht="17.25" thickBot="1">
      <c r="A26">
        <v>22</v>
      </c>
      <c r="E26" t="s">
        <v>155</v>
      </c>
      <c r="H26">
        <v>22</v>
      </c>
      <c r="P26" t="s">
        <v>1471</v>
      </c>
      <c r="R26" s="236">
        <f>SUM(R9:R25)</f>
        <v>-3783</v>
      </c>
      <c r="Y26" t="s">
        <v>1472</v>
      </c>
      <c r="Z26" t="s">
        <v>1473</v>
      </c>
      <c r="AA26" s="235">
        <v>600</v>
      </c>
      <c r="AB26" s="235"/>
      <c r="AC26" s="235">
        <v>600</v>
      </c>
    </row>
    <row r="27" spans="1:29" ht="17.25" thickTop="1">
      <c r="A27">
        <v>23</v>
      </c>
      <c r="E27" t="s">
        <v>449</v>
      </c>
      <c r="H27">
        <v>23</v>
      </c>
      <c r="P27" t="s">
        <v>1474</v>
      </c>
      <c r="R27" s="235">
        <f>+S23</f>
        <v>13500</v>
      </c>
      <c r="AA27" s="235">
        <f>+AA26*21</f>
        <v>12600</v>
      </c>
      <c r="AB27" s="235"/>
      <c r="AC27" s="235">
        <v>10000</v>
      </c>
    </row>
    <row r="28" spans="1:29" ht="16.5">
      <c r="A28">
        <v>24</v>
      </c>
      <c r="E28" t="s">
        <v>269</v>
      </c>
      <c r="H28">
        <v>24</v>
      </c>
      <c r="P28" t="s">
        <v>617</v>
      </c>
      <c r="AA28" s="235"/>
      <c r="AB28" s="235"/>
      <c r="AC28">
        <f>+AC27/AC26</f>
        <v>16.666666666666668</v>
      </c>
    </row>
    <row r="29" spans="1:29" ht="16.5">
      <c r="A29">
        <v>25</v>
      </c>
      <c r="E29" t="s">
        <v>459</v>
      </c>
      <c r="P29" t="s">
        <v>618</v>
      </c>
      <c r="Y29" t="s">
        <v>1475</v>
      </c>
      <c r="Z29" t="s">
        <v>1473</v>
      </c>
      <c r="AA29" s="235">
        <v>1000</v>
      </c>
      <c r="AB29" s="235">
        <v>1500</v>
      </c>
      <c r="AC29" s="235">
        <v>1500</v>
      </c>
    </row>
    <row r="30" spans="1:29" ht="16.5">
      <c r="A30">
        <v>26</v>
      </c>
      <c r="P30" t="s">
        <v>619</v>
      </c>
      <c r="AA30" s="235">
        <f>17.5*AA29</f>
        <v>17500</v>
      </c>
      <c r="AB30" s="235">
        <f>16.5*AB29</f>
        <v>24750</v>
      </c>
      <c r="AC30" s="235">
        <v>24000</v>
      </c>
    </row>
    <row r="31" ht="16.5">
      <c r="AC31">
        <f>+AC30/AC29</f>
        <v>16</v>
      </c>
    </row>
    <row r="32" spans="1:16" ht="16.5">
      <c r="A32" s="75" t="s">
        <v>1476</v>
      </c>
      <c r="B32" s="69">
        <f aca="true" t="shared" si="2" ref="B32:G32">COUNTA(B33:B42)</f>
        <v>1</v>
      </c>
      <c r="C32" s="69">
        <f t="shared" si="2"/>
        <v>0</v>
      </c>
      <c r="D32" s="69">
        <f t="shared" si="2"/>
        <v>4</v>
      </c>
      <c r="E32" s="69">
        <f>COUNTA(E33:E42)</f>
        <v>8</v>
      </c>
      <c r="F32" s="69">
        <f t="shared" si="2"/>
        <v>0</v>
      </c>
      <c r="G32" s="69">
        <f t="shared" si="2"/>
        <v>3</v>
      </c>
      <c r="H32" s="70"/>
      <c r="I32" s="69">
        <f aca="true" t="shared" si="3" ref="I32:N32">COUNTA(I33:I42)</f>
        <v>2</v>
      </c>
      <c r="J32" s="69">
        <f t="shared" si="3"/>
        <v>0</v>
      </c>
      <c r="K32" s="69">
        <f t="shared" si="3"/>
        <v>0</v>
      </c>
      <c r="L32" s="69">
        <f t="shared" si="3"/>
        <v>0</v>
      </c>
      <c r="M32" s="69">
        <f t="shared" si="3"/>
        <v>1</v>
      </c>
      <c r="N32" s="69">
        <f t="shared" si="3"/>
        <v>1</v>
      </c>
      <c r="O32" s="70">
        <f>SUM(B32:N32)</f>
        <v>20</v>
      </c>
      <c r="P32" t="s">
        <v>620</v>
      </c>
    </row>
    <row r="33" spans="1:29" ht="16.5">
      <c r="A33">
        <v>1</v>
      </c>
      <c r="B33" t="s">
        <v>1477</v>
      </c>
      <c r="C33" s="63"/>
      <c r="D33" t="s">
        <v>1478</v>
      </c>
      <c r="E33" t="s">
        <v>1479</v>
      </c>
      <c r="G33" t="s">
        <v>1480</v>
      </c>
      <c r="I33" t="s">
        <v>1481</v>
      </c>
      <c r="M33" t="s">
        <v>1286</v>
      </c>
      <c r="N33" t="s">
        <v>1329</v>
      </c>
      <c r="AC33" s="235">
        <f>+AB23+AC30+AC27</f>
        <v>47000</v>
      </c>
    </row>
    <row r="34" spans="1:27" ht="16.5">
      <c r="A34">
        <v>2</v>
      </c>
      <c r="D34" t="s">
        <v>1482</v>
      </c>
      <c r="E34" t="s">
        <v>1483</v>
      </c>
      <c r="G34" t="s">
        <v>1484</v>
      </c>
      <c r="I34" t="s">
        <v>1282</v>
      </c>
      <c r="P34" t="s">
        <v>1485</v>
      </c>
      <c r="AA34" s="235">
        <f>18*300</f>
        <v>5400</v>
      </c>
    </row>
    <row r="35" spans="1:27" ht="16.5">
      <c r="A35">
        <v>3</v>
      </c>
      <c r="D35" t="s">
        <v>1486</v>
      </c>
      <c r="E35" t="s">
        <v>1487</v>
      </c>
      <c r="G35" t="s">
        <v>1488</v>
      </c>
      <c r="AA35" s="235">
        <f>18*300</f>
        <v>5400</v>
      </c>
    </row>
    <row r="36" spans="1:27" ht="16.5">
      <c r="A36">
        <v>4</v>
      </c>
      <c r="D36" t="s">
        <v>1489</v>
      </c>
      <c r="E36" t="s">
        <v>1490</v>
      </c>
      <c r="AA36" s="235">
        <f>SUM(AA34:AA35)</f>
        <v>10800</v>
      </c>
    </row>
    <row r="37" spans="1:5" ht="16.5">
      <c r="A37">
        <v>5</v>
      </c>
      <c r="E37" t="s">
        <v>1491</v>
      </c>
    </row>
    <row r="38" spans="1:5" ht="16.5">
      <c r="A38">
        <v>6</v>
      </c>
      <c r="C38" s="124"/>
      <c r="E38" t="s">
        <v>1492</v>
      </c>
    </row>
    <row r="39" spans="1:5" ht="16.5">
      <c r="A39">
        <v>7</v>
      </c>
      <c r="C39" s="124"/>
      <c r="E39" t="s">
        <v>1493</v>
      </c>
    </row>
    <row r="40" spans="1:5" ht="16.5">
      <c r="A40">
        <v>8</v>
      </c>
      <c r="C40" s="124"/>
      <c r="E40" t="s">
        <v>573</v>
      </c>
    </row>
    <row r="41" ht="16.5">
      <c r="C41" s="124"/>
    </row>
    <row r="42" spans="1:16" ht="16.5">
      <c r="A42" s="75"/>
      <c r="B42" s="75"/>
      <c r="C42" s="75"/>
      <c r="D42" s="75"/>
      <c r="E42" s="75"/>
      <c r="F42" s="75"/>
      <c r="G42" s="75"/>
      <c r="H42" s="75"/>
      <c r="I42" s="75"/>
      <c r="J42" s="75"/>
      <c r="K42" s="75"/>
      <c r="L42" s="75"/>
      <c r="M42" s="75"/>
      <c r="N42" s="75"/>
      <c r="O42" s="68"/>
      <c r="P42" s="68"/>
    </row>
    <row r="43" spans="2:18" s="125" customFormat="1" ht="16.5">
      <c r="B43" s="125" t="s">
        <v>563</v>
      </c>
      <c r="C43" s="125" t="s">
        <v>564</v>
      </c>
      <c r="D43" s="125" t="s">
        <v>565</v>
      </c>
      <c r="E43" s="125" t="s">
        <v>566</v>
      </c>
      <c r="F43" s="125" t="s">
        <v>567</v>
      </c>
      <c r="G43" s="125" t="s">
        <v>568</v>
      </c>
      <c r="I43" s="125" t="s">
        <v>567</v>
      </c>
      <c r="J43" s="125" t="s">
        <v>569</v>
      </c>
      <c r="K43" s="125" t="s">
        <v>566</v>
      </c>
      <c r="L43" s="125" t="s">
        <v>570</v>
      </c>
      <c r="M43" s="125" t="s">
        <v>565</v>
      </c>
      <c r="N43" s="125" t="s">
        <v>571</v>
      </c>
      <c r="O43" s="126"/>
      <c r="P43" s="126" t="s">
        <v>1494</v>
      </c>
      <c r="Q43"/>
      <c r="R43"/>
    </row>
    <row r="44" spans="17:18" ht="16.5">
      <c r="Q44" s="125"/>
      <c r="R44" s="125"/>
    </row>
  </sheetData>
  <sheetProtection/>
  <conditionalFormatting sqref="G5 G8:G10">
    <cfRule type="expression" priority="5" dxfId="1" stopIfTrue="1">
      <formula>(I9)="Y"</formula>
    </cfRule>
    <cfRule type="expression" priority="6" dxfId="0" stopIfTrue="1">
      <formula>(I9)="D"</formula>
    </cfRule>
  </conditionalFormatting>
  <conditionalFormatting sqref="G7">
    <cfRule type="expression" priority="7" dxfId="1" stopIfTrue="1">
      <formula>(I10)="Y"</formula>
    </cfRule>
    <cfRule type="expression" priority="8" dxfId="0" stopIfTrue="1">
      <formula>(I10)="D"</formula>
    </cfRule>
  </conditionalFormatting>
  <conditionalFormatting sqref="G21">
    <cfRule type="expression" priority="9" dxfId="1" stopIfTrue="1">
      <formula>(I20)="Y"</formula>
    </cfRule>
    <cfRule type="expression" priority="10" dxfId="0" stopIfTrue="1">
      <formula>(I20)="D"</formula>
    </cfRule>
  </conditionalFormatting>
  <conditionalFormatting sqref="G20">
    <cfRule type="expression" priority="11" dxfId="1" stopIfTrue="1">
      <formula>(I25)="Y"</formula>
    </cfRule>
    <cfRule type="expression" priority="12" dxfId="0" stopIfTrue="1">
      <formula>(I25)="D"</formula>
    </cfRule>
  </conditionalFormatting>
  <conditionalFormatting sqref="G22">
    <cfRule type="expression" priority="13" dxfId="1" stopIfTrue="1">
      <formula>(I21)="Y"</formula>
    </cfRule>
    <cfRule type="expression" priority="14" dxfId="0" stopIfTrue="1">
      <formula>(I21)="D"</formula>
    </cfRule>
  </conditionalFormatting>
  <conditionalFormatting sqref="G12:G14">
    <cfRule type="expression" priority="15" dxfId="1" stopIfTrue="1">
      <formula>(I17)="Y"</formula>
    </cfRule>
    <cfRule type="expression" priority="16" dxfId="0" stopIfTrue="1">
      <formula>(I17)="D"</formula>
    </cfRule>
  </conditionalFormatting>
  <conditionalFormatting sqref="G17:G18">
    <cfRule type="expression" priority="3" dxfId="1" stopIfTrue="1">
      <formula>(I23)="Y"</formula>
    </cfRule>
    <cfRule type="expression" priority="4" dxfId="0" stopIfTrue="1">
      <formula>(I23)="D"</formula>
    </cfRule>
  </conditionalFormatting>
  <conditionalFormatting sqref="L17">
    <cfRule type="expression" priority="1" dxfId="1" stopIfTrue="1">
      <formula>(N15)="Y"</formula>
    </cfRule>
    <cfRule type="expression" priority="2" dxfId="0" stopIfTrue="1">
      <formula>(N15)="D"</formula>
    </cfRule>
  </conditionalFormatting>
  <conditionalFormatting sqref="G15">
    <cfRule type="expression" priority="17" dxfId="1" stopIfTrue="1">
      <formula>(I11)="Y"</formula>
    </cfRule>
    <cfRule type="expression" priority="18" dxfId="0" stopIfTrue="1">
      <formula>(I11)="D"</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H1146"/>
  <sheetViews>
    <sheetView zoomScale="75" zoomScaleNormal="75" zoomScalePageLayoutView="0" workbookViewId="0" topLeftCell="A1">
      <pane ySplit="2" topLeftCell="A3" activePane="bottomLeft" state="frozen"/>
      <selection pane="topLeft" activeCell="A1" sqref="A1"/>
      <selection pane="bottomLeft" activeCell="L24" sqref="L24"/>
    </sheetView>
  </sheetViews>
  <sheetFormatPr defaultColWidth="9.00390625" defaultRowHeight="16.5"/>
  <cols>
    <col min="1" max="1" width="16.50390625" style="1" customWidth="1"/>
    <col min="2" max="2" width="6.875" style="1" customWidth="1"/>
    <col min="3" max="3" width="9.00390625" style="2" customWidth="1"/>
    <col min="4" max="4" width="7.375" style="3" customWidth="1"/>
    <col min="5" max="5" width="5.625" style="3" customWidth="1"/>
    <col min="6" max="6" width="7.125" style="1" customWidth="1"/>
    <col min="7" max="7" width="9.00390625" style="1" customWidth="1"/>
    <col min="8" max="8" width="7.50390625" style="3" customWidth="1"/>
    <col min="9" max="9" width="5.625" style="3" customWidth="1"/>
    <col min="10" max="10" width="7.50390625" style="1" customWidth="1"/>
    <col min="11" max="11" width="9.50390625" style="1" customWidth="1"/>
    <col min="12" max="12" width="7.125" style="3" bestFit="1" customWidth="1"/>
    <col min="13" max="13" width="5.625" style="3" customWidth="1"/>
    <col min="14" max="14" width="7.375" style="1" customWidth="1"/>
    <col min="15" max="15" width="9.00390625" style="1" customWidth="1"/>
    <col min="16" max="16" width="6.625" style="3" customWidth="1"/>
    <col min="17" max="17" width="4.875" style="3" customWidth="1"/>
    <col min="18" max="18" width="7.875" style="1" customWidth="1"/>
    <col min="19" max="19" width="9.00390625" style="1" customWidth="1"/>
    <col min="20" max="21" width="7.125" style="3" customWidth="1"/>
    <col min="22" max="22" width="7.375" style="1" customWidth="1"/>
    <col min="23" max="23" width="9.00390625" style="1" customWidth="1"/>
    <col min="24" max="24" width="7.125" style="3" bestFit="1" customWidth="1"/>
    <col min="25" max="25" width="4.875" style="3" customWidth="1"/>
    <col min="26" max="26" width="6.25390625" style="1" customWidth="1"/>
    <col min="27" max="27" width="9.00390625" style="1" customWidth="1"/>
    <col min="28" max="28" width="7.125" style="3" bestFit="1" customWidth="1"/>
    <col min="29" max="29" width="4.875" style="3" customWidth="1"/>
    <col min="30" max="30" width="6.875" style="1" customWidth="1"/>
    <col min="31" max="31" width="9.00390625" style="1" customWidth="1"/>
    <col min="32" max="32" width="5.875" style="3" customWidth="1"/>
    <col min="33" max="33" width="4.875" style="3" customWidth="1"/>
    <col min="34" max="34" width="5.875" style="1" customWidth="1"/>
    <col min="35" max="35" width="9.00390625" style="1" customWidth="1"/>
    <col min="36" max="36" width="5.375" style="3" bestFit="1" customWidth="1"/>
    <col min="37" max="37" width="4.875" style="3" customWidth="1"/>
    <col min="38" max="38" width="5.875" style="1" customWidth="1"/>
    <col min="39" max="39" width="9.00390625" style="1" customWidth="1"/>
    <col min="40" max="40" width="5.375" style="3" bestFit="1" customWidth="1"/>
    <col min="41" max="41" width="4.875" style="3" customWidth="1"/>
    <col min="42" max="42" width="6.125" style="1" customWidth="1"/>
    <col min="43" max="43" width="9.00390625" style="1" customWidth="1"/>
    <col min="44" max="44" width="5.375" style="3" bestFit="1" customWidth="1"/>
    <col min="45" max="45" width="4.875" style="3" customWidth="1"/>
    <col min="46" max="46" width="6.625" style="1" bestFit="1" customWidth="1"/>
    <col min="47" max="47" width="9.00390625" style="1" customWidth="1"/>
    <col min="48" max="48" width="5.375" style="3" bestFit="1" customWidth="1"/>
    <col min="49" max="49" width="4.875" style="3" customWidth="1"/>
    <col min="50" max="16384" width="9.00390625" style="1" customWidth="1"/>
  </cols>
  <sheetData>
    <row r="1" spans="2:49" s="118" customFormat="1" ht="37.5" customHeight="1" thickBot="1">
      <c r="B1" s="119" t="s">
        <v>1055</v>
      </c>
      <c r="D1" s="120"/>
      <c r="E1" s="120"/>
      <c r="H1" s="120"/>
      <c r="I1" s="120"/>
      <c r="L1" s="120"/>
      <c r="M1" s="120"/>
      <c r="O1" s="121" t="s">
        <v>1208</v>
      </c>
      <c r="P1" s="120"/>
      <c r="Q1" s="120"/>
      <c r="T1" s="120"/>
      <c r="U1" s="120"/>
      <c r="X1" s="120"/>
      <c r="Y1" s="120"/>
      <c r="AB1" s="120"/>
      <c r="AC1" s="120"/>
      <c r="AF1" s="120"/>
      <c r="AG1" s="120"/>
      <c r="AJ1" s="120"/>
      <c r="AK1" s="120"/>
      <c r="AN1" s="120"/>
      <c r="AO1" s="120"/>
      <c r="AR1" s="120"/>
      <c r="AS1" s="120"/>
      <c r="AV1" s="120"/>
      <c r="AW1" s="120"/>
    </row>
    <row r="2" spans="2:60" s="4" customFormat="1" ht="16.5">
      <c r="B2" s="5">
        <v>1</v>
      </c>
      <c r="C2" s="6" t="s">
        <v>764</v>
      </c>
      <c r="D2" s="7"/>
      <c r="E2" s="7"/>
      <c r="F2" s="5">
        <v>2</v>
      </c>
      <c r="G2" s="6" t="s">
        <v>765</v>
      </c>
      <c r="H2" s="7"/>
      <c r="I2" s="7"/>
      <c r="J2" s="5">
        <v>3</v>
      </c>
      <c r="K2" s="6" t="s">
        <v>766</v>
      </c>
      <c r="L2" s="7"/>
      <c r="M2" s="7"/>
      <c r="N2" s="5">
        <v>4</v>
      </c>
      <c r="O2" s="6" t="s">
        <v>767</v>
      </c>
      <c r="P2" s="7"/>
      <c r="Q2" s="7"/>
      <c r="R2" s="5">
        <v>5</v>
      </c>
      <c r="S2" s="6" t="s">
        <v>768</v>
      </c>
      <c r="T2" s="7"/>
      <c r="U2" s="7"/>
      <c r="V2" s="5">
        <v>6</v>
      </c>
      <c r="W2" s="6" t="s">
        <v>769</v>
      </c>
      <c r="X2" s="7"/>
      <c r="Y2" s="7"/>
      <c r="Z2" s="8">
        <v>1</v>
      </c>
      <c r="AA2" s="9" t="s">
        <v>770</v>
      </c>
      <c r="AB2" s="7"/>
      <c r="AC2" s="7"/>
      <c r="AD2" s="8">
        <v>2</v>
      </c>
      <c r="AE2" s="9" t="s">
        <v>771</v>
      </c>
      <c r="AF2" s="7"/>
      <c r="AG2" s="7"/>
      <c r="AH2" s="8">
        <v>3</v>
      </c>
      <c r="AI2" s="9" t="s">
        <v>772</v>
      </c>
      <c r="AJ2" s="7"/>
      <c r="AK2" s="7"/>
      <c r="AL2" s="8">
        <v>4</v>
      </c>
      <c r="AM2" s="9" t="s">
        <v>773</v>
      </c>
      <c r="AN2" s="7"/>
      <c r="AO2" s="7"/>
      <c r="AP2" s="8">
        <v>5</v>
      </c>
      <c r="AQ2" s="9" t="s">
        <v>774</v>
      </c>
      <c r="AR2" s="7"/>
      <c r="AS2" s="7"/>
      <c r="AT2" s="8">
        <v>6</v>
      </c>
      <c r="AU2" s="9" t="s">
        <v>775</v>
      </c>
      <c r="AV2" s="7"/>
      <c r="AW2" s="10"/>
      <c r="AY2" s="78" t="s">
        <v>1056</v>
      </c>
      <c r="AZ2" s="78" t="s">
        <v>1057</v>
      </c>
      <c r="BA2" s="79" t="s">
        <v>1058</v>
      </c>
      <c r="BB2" s="79" t="s">
        <v>1059</v>
      </c>
      <c r="BC2" s="79" t="s">
        <v>1060</v>
      </c>
      <c r="BD2" s="79" t="s">
        <v>1061</v>
      </c>
      <c r="BE2" s="78" t="s">
        <v>1062</v>
      </c>
      <c r="BF2" s="78" t="s">
        <v>1063</v>
      </c>
      <c r="BG2" s="78" t="s">
        <v>1064</v>
      </c>
      <c r="BH2" s="79" t="s">
        <v>1065</v>
      </c>
    </row>
    <row r="3" spans="2:60" ht="16.5">
      <c r="B3" s="11">
        <v>12101</v>
      </c>
      <c r="C3" s="47" t="s">
        <v>0</v>
      </c>
      <c r="D3" s="12"/>
      <c r="E3" s="12" t="s">
        <v>546</v>
      </c>
      <c r="F3" s="58">
        <v>12201</v>
      </c>
      <c r="G3" s="47" t="s">
        <v>2</v>
      </c>
      <c r="H3" s="76" t="s">
        <v>547</v>
      </c>
      <c r="I3" s="12" t="s">
        <v>1</v>
      </c>
      <c r="J3" s="11">
        <v>12301</v>
      </c>
      <c r="K3" s="47" t="s">
        <v>3</v>
      </c>
      <c r="L3" s="12"/>
      <c r="M3" s="12" t="s">
        <v>1</v>
      </c>
      <c r="N3" s="11">
        <v>12401</v>
      </c>
      <c r="O3" s="47" t="s">
        <v>509</v>
      </c>
      <c r="P3" s="76" t="s">
        <v>547</v>
      </c>
      <c r="Q3" s="12" t="s">
        <v>1</v>
      </c>
      <c r="R3" s="11">
        <v>12501</v>
      </c>
      <c r="S3" s="47" t="s">
        <v>4</v>
      </c>
      <c r="T3" s="76"/>
      <c r="U3" s="12" t="s">
        <v>1</v>
      </c>
      <c r="V3" s="11">
        <v>12601</v>
      </c>
      <c r="W3" s="47" t="s">
        <v>5</v>
      </c>
      <c r="X3" s="76" t="s">
        <v>547</v>
      </c>
      <c r="Y3" s="12" t="s">
        <v>1</v>
      </c>
      <c r="Z3" s="11">
        <v>2101</v>
      </c>
      <c r="AA3" s="47" t="s">
        <v>6</v>
      </c>
      <c r="AB3" s="12" t="s">
        <v>547</v>
      </c>
      <c r="AC3" s="12" t="s">
        <v>1</v>
      </c>
      <c r="AD3" s="11">
        <v>2201</v>
      </c>
      <c r="AE3" s="47" t="s">
        <v>7</v>
      </c>
      <c r="AF3" s="12"/>
      <c r="AG3" s="12" t="s">
        <v>1</v>
      </c>
      <c r="AH3" s="11">
        <v>2301</v>
      </c>
      <c r="AI3" s="47" t="s">
        <v>8</v>
      </c>
      <c r="AJ3" s="12"/>
      <c r="AK3" s="12" t="s">
        <v>1</v>
      </c>
      <c r="AL3" s="11">
        <v>2401</v>
      </c>
      <c r="AM3" s="47" t="s">
        <v>9</v>
      </c>
      <c r="AN3" s="12"/>
      <c r="AO3" s="12" t="s">
        <v>1</v>
      </c>
      <c r="AP3" s="11">
        <v>2501</v>
      </c>
      <c r="AQ3" s="47" t="s">
        <v>10</v>
      </c>
      <c r="AR3" s="12"/>
      <c r="AS3" s="12" t="s">
        <v>1</v>
      </c>
      <c r="AT3" s="11">
        <v>2601</v>
      </c>
      <c r="AU3" s="47" t="s">
        <v>11</v>
      </c>
      <c r="AV3" s="12"/>
      <c r="AW3" s="13" t="s">
        <v>546</v>
      </c>
      <c r="AY3" s="80" t="str">
        <f>+'[1]69-72復興'!D3</f>
        <v>丁立騰</v>
      </c>
      <c r="AZ3" s="81" t="str">
        <f>+'[1]69-72復興'!K3</f>
        <v>Y</v>
      </c>
      <c r="BA3" s="76" t="str">
        <f>+'[1]69-72復興'!AO3</f>
        <v>R</v>
      </c>
      <c r="BB3" s="81" t="str">
        <f>+'[1]69-72復興'!AS3</f>
        <v>忠</v>
      </c>
      <c r="BC3" s="81" t="str">
        <f>+'[1]69-72復興'!AT3</f>
        <v>忠</v>
      </c>
      <c r="BD3" s="81" t="str">
        <f>+'[1]69-72復興'!AU3</f>
        <v>忠</v>
      </c>
      <c r="BE3" s="81" t="str">
        <f>+'[1]69-72復興'!AV3</f>
        <v>勇</v>
      </c>
      <c r="BF3" s="81" t="str">
        <f>+'[1]69-72復興'!AW3</f>
        <v>勇</v>
      </c>
      <c r="BG3" s="81" t="str">
        <f>+'[1]69-72復興'!AX3</f>
        <v>望</v>
      </c>
      <c r="BH3" s="81" t="str">
        <f>+'[1]69-72復興'!AY3</f>
        <v>Line</v>
      </c>
    </row>
    <row r="4" spans="2:60" ht="16.5">
      <c r="B4" s="11">
        <v>12102</v>
      </c>
      <c r="C4" s="47" t="s">
        <v>12</v>
      </c>
      <c r="D4" s="12"/>
      <c r="E4" s="12" t="s">
        <v>1</v>
      </c>
      <c r="F4" s="11">
        <v>12202</v>
      </c>
      <c r="G4" s="47" t="s">
        <v>13</v>
      </c>
      <c r="H4" s="12"/>
      <c r="I4" s="12" t="s">
        <v>1</v>
      </c>
      <c r="J4" s="11">
        <v>12302</v>
      </c>
      <c r="K4" s="47" t="s">
        <v>14</v>
      </c>
      <c r="L4" s="76" t="s">
        <v>547</v>
      </c>
      <c r="M4" s="12" t="s">
        <v>1</v>
      </c>
      <c r="N4" s="11">
        <v>12402</v>
      </c>
      <c r="O4" s="47" t="s">
        <v>15</v>
      </c>
      <c r="P4" s="12"/>
      <c r="Q4" s="12"/>
      <c r="R4" s="11">
        <v>12502</v>
      </c>
      <c r="S4" s="47" t="s">
        <v>16</v>
      </c>
      <c r="T4" s="12"/>
      <c r="U4" s="12" t="s">
        <v>1</v>
      </c>
      <c r="V4" s="11">
        <v>12602</v>
      </c>
      <c r="W4" s="47" t="s">
        <v>510</v>
      </c>
      <c r="X4" s="12"/>
      <c r="Y4" s="12" t="s">
        <v>1</v>
      </c>
      <c r="Z4" s="11">
        <v>2102</v>
      </c>
      <c r="AA4" s="47" t="s">
        <v>17</v>
      </c>
      <c r="AB4" s="12"/>
      <c r="AC4" s="12" t="s">
        <v>1</v>
      </c>
      <c r="AD4" s="11">
        <v>2202</v>
      </c>
      <c r="AE4" s="47" t="s">
        <v>18</v>
      </c>
      <c r="AF4" s="12"/>
      <c r="AG4" s="12" t="s">
        <v>546</v>
      </c>
      <c r="AH4" s="11">
        <v>2302</v>
      </c>
      <c r="AI4" s="47" t="s">
        <v>493</v>
      </c>
      <c r="AJ4" s="12"/>
      <c r="AK4" s="12" t="s">
        <v>1</v>
      </c>
      <c r="AL4" s="11">
        <v>2402</v>
      </c>
      <c r="AM4" s="47" t="s">
        <v>20</v>
      </c>
      <c r="AN4" s="76" t="s">
        <v>547</v>
      </c>
      <c r="AO4" s="12" t="s">
        <v>1</v>
      </c>
      <c r="AP4" s="11">
        <v>2502</v>
      </c>
      <c r="AQ4" s="47" t="s">
        <v>21</v>
      </c>
      <c r="AR4" s="76" t="s">
        <v>547</v>
      </c>
      <c r="AS4" s="12" t="s">
        <v>1</v>
      </c>
      <c r="AT4" s="11">
        <v>2602</v>
      </c>
      <c r="AU4" s="47" t="s">
        <v>22</v>
      </c>
      <c r="AV4" s="76"/>
      <c r="AW4" s="13" t="s">
        <v>1</v>
      </c>
      <c r="AY4" s="80" t="str">
        <f>+'[1]69-72復興'!D4</f>
        <v>朱　荔</v>
      </c>
      <c r="AZ4" s="81" t="str">
        <f>+'[1]69-72復興'!K4</f>
        <v>Y</v>
      </c>
      <c r="BA4" s="76" t="str">
        <f>+'[1]69-72復興'!AO4</f>
        <v>R</v>
      </c>
      <c r="BB4" s="81" t="str">
        <f>+'[1]69-72復興'!AS4</f>
        <v>孝</v>
      </c>
      <c r="BC4" s="81" t="str">
        <f>+'[1]69-72復興'!AT4</f>
        <v>孝</v>
      </c>
      <c r="BD4" s="81" t="str">
        <f>+'[1]69-72復興'!AU4</f>
        <v>忠</v>
      </c>
      <c r="BE4" s="81">
        <f>+'[1]69-72復興'!AV4</f>
        <v>0</v>
      </c>
      <c r="BF4" s="81">
        <f>+'[1]69-72復興'!AW4</f>
        <v>0</v>
      </c>
      <c r="BG4" s="81">
        <f>+'[1]69-72復興'!AX4</f>
        <v>0</v>
      </c>
      <c r="BH4" s="81">
        <f>+'[1]69-72復興'!AY4</f>
        <v>0</v>
      </c>
    </row>
    <row r="5" spans="2:60" ht="16.5">
      <c r="B5" s="11">
        <v>12103</v>
      </c>
      <c r="C5" s="47" t="s">
        <v>23</v>
      </c>
      <c r="D5" s="12"/>
      <c r="E5" s="12" t="s">
        <v>546</v>
      </c>
      <c r="F5" s="11">
        <v>12203</v>
      </c>
      <c r="G5" s="47" t="s">
        <v>24</v>
      </c>
      <c r="H5" s="12"/>
      <c r="I5" s="12" t="s">
        <v>1</v>
      </c>
      <c r="J5" s="11">
        <v>12303</v>
      </c>
      <c r="K5" s="47" t="s">
        <v>25</v>
      </c>
      <c r="L5" s="76" t="s">
        <v>547</v>
      </c>
      <c r="M5" s="12" t="s">
        <v>1</v>
      </c>
      <c r="N5" s="11">
        <v>12403</v>
      </c>
      <c r="O5" s="47" t="s">
        <v>26</v>
      </c>
      <c r="P5" s="76" t="s">
        <v>547</v>
      </c>
      <c r="Q5" s="12" t="s">
        <v>1</v>
      </c>
      <c r="R5" s="11">
        <v>12503</v>
      </c>
      <c r="S5" s="47" t="s">
        <v>27</v>
      </c>
      <c r="T5" s="12"/>
      <c r="U5" s="12" t="s">
        <v>1</v>
      </c>
      <c r="V5" s="11">
        <v>12603</v>
      </c>
      <c r="W5" s="47" t="s">
        <v>28</v>
      </c>
      <c r="X5" s="12"/>
      <c r="Y5" s="12" t="s">
        <v>1</v>
      </c>
      <c r="Z5" s="11">
        <v>2103</v>
      </c>
      <c r="AA5" s="47" t="s">
        <v>29</v>
      </c>
      <c r="AB5" s="12" t="s">
        <v>547</v>
      </c>
      <c r="AC5" s="12" t="s">
        <v>1</v>
      </c>
      <c r="AD5" s="11">
        <v>2203</v>
      </c>
      <c r="AE5" s="47" t="s">
        <v>30</v>
      </c>
      <c r="AF5" s="12"/>
      <c r="AG5" s="12"/>
      <c r="AH5" s="11">
        <v>2303</v>
      </c>
      <c r="AI5" s="47" t="s">
        <v>31</v>
      </c>
      <c r="AJ5" s="12"/>
      <c r="AK5" s="12" t="s">
        <v>1</v>
      </c>
      <c r="AL5" s="11">
        <v>2403</v>
      </c>
      <c r="AM5" s="47" t="s">
        <v>32</v>
      </c>
      <c r="AN5" s="76" t="s">
        <v>547</v>
      </c>
      <c r="AO5" s="12" t="s">
        <v>1</v>
      </c>
      <c r="AP5" s="11">
        <v>2503</v>
      </c>
      <c r="AQ5" s="47" t="s">
        <v>33</v>
      </c>
      <c r="AR5" s="12"/>
      <c r="AS5" s="12" t="s">
        <v>1</v>
      </c>
      <c r="AT5" s="11">
        <v>2603</v>
      </c>
      <c r="AU5" s="47" t="s">
        <v>34</v>
      </c>
      <c r="AV5" s="12"/>
      <c r="AW5" s="13" t="s">
        <v>1</v>
      </c>
      <c r="AY5" s="80" t="str">
        <f>+'[1]69-72復興'!D5</f>
        <v>周啟平(謝啟平)</v>
      </c>
      <c r="AZ5" s="81" t="str">
        <f>+'[1]69-72復興'!K5</f>
        <v>Y</v>
      </c>
      <c r="BA5" s="76" t="str">
        <f>+'[1]69-72復興'!AO5</f>
        <v>R</v>
      </c>
      <c r="BB5" s="81" t="str">
        <f>+'[1]69-72復興'!AS5</f>
        <v>信</v>
      </c>
      <c r="BC5" s="81" t="str">
        <f>+'[1]69-72復興'!AT5</f>
        <v>信</v>
      </c>
      <c r="BD5" s="81" t="str">
        <f>+'[1]69-72復興'!AU5</f>
        <v>忠</v>
      </c>
      <c r="BE5" s="81">
        <f>+'[1]69-72復興'!AV5</f>
        <v>0</v>
      </c>
      <c r="BF5" s="81">
        <f>+'[1]69-72復興'!AW5</f>
        <v>0</v>
      </c>
      <c r="BG5" s="81">
        <f>+'[1]69-72復興'!AX5</f>
        <v>0</v>
      </c>
      <c r="BH5" s="81">
        <f>+'[1]69-72復興'!AY5</f>
        <v>0</v>
      </c>
    </row>
    <row r="6" spans="2:60" ht="16.5">
      <c r="B6" s="58">
        <v>12104</v>
      </c>
      <c r="C6" s="47" t="s">
        <v>35</v>
      </c>
      <c r="D6" s="76" t="s">
        <v>1389</v>
      </c>
      <c r="E6" s="12" t="s">
        <v>1</v>
      </c>
      <c r="F6" s="11">
        <v>12204</v>
      </c>
      <c r="G6" s="47" t="s">
        <v>36</v>
      </c>
      <c r="H6" s="12" t="s">
        <v>555</v>
      </c>
      <c r="I6" s="12" t="s">
        <v>1</v>
      </c>
      <c r="J6" s="11">
        <v>12304</v>
      </c>
      <c r="K6" s="47" t="s">
        <v>37</v>
      </c>
      <c r="L6" s="12"/>
      <c r="M6" s="12" t="s">
        <v>1</v>
      </c>
      <c r="N6" s="11">
        <v>12404</v>
      </c>
      <c r="O6" s="47" t="s">
        <v>38</v>
      </c>
      <c r="P6" s="76" t="s">
        <v>547</v>
      </c>
      <c r="Q6" s="12" t="s">
        <v>1</v>
      </c>
      <c r="R6" s="11">
        <v>12504</v>
      </c>
      <c r="S6" s="47" t="s">
        <v>494</v>
      </c>
      <c r="T6" s="12"/>
      <c r="U6" s="12" t="s">
        <v>1</v>
      </c>
      <c r="V6" s="11">
        <v>12604</v>
      </c>
      <c r="W6" s="47" t="s">
        <v>511</v>
      </c>
      <c r="X6" s="12"/>
      <c r="Y6" s="12" t="s">
        <v>1</v>
      </c>
      <c r="Z6" s="11">
        <v>2104</v>
      </c>
      <c r="AA6" s="47" t="s">
        <v>543</v>
      </c>
      <c r="AB6" s="12" t="s">
        <v>547</v>
      </c>
      <c r="AC6" s="12" t="s">
        <v>1</v>
      </c>
      <c r="AD6" s="11">
        <v>2204</v>
      </c>
      <c r="AE6" s="47" t="s">
        <v>40</v>
      </c>
      <c r="AF6" s="12"/>
      <c r="AG6" s="12" t="s">
        <v>1</v>
      </c>
      <c r="AH6" s="11">
        <v>2304</v>
      </c>
      <c r="AI6" s="47" t="s">
        <v>41</v>
      </c>
      <c r="AJ6" s="12"/>
      <c r="AK6" s="12" t="s">
        <v>1</v>
      </c>
      <c r="AL6" s="11">
        <v>2404</v>
      </c>
      <c r="AM6" s="47" t="s">
        <v>42</v>
      </c>
      <c r="AN6" s="76" t="s">
        <v>547</v>
      </c>
      <c r="AO6" s="12" t="s">
        <v>1</v>
      </c>
      <c r="AP6" s="11">
        <v>2504</v>
      </c>
      <c r="AQ6" s="47" t="s">
        <v>43</v>
      </c>
      <c r="AR6" s="12"/>
      <c r="AS6" s="12"/>
      <c r="AT6" s="11">
        <v>2604</v>
      </c>
      <c r="AU6" s="47" t="s">
        <v>44</v>
      </c>
      <c r="AV6" s="12"/>
      <c r="AW6" s="13"/>
      <c r="AY6" s="80" t="str">
        <f>+'[1]69-72復興'!D6</f>
        <v>周琇琳</v>
      </c>
      <c r="AZ6" s="81" t="str">
        <f>+'[1]69-72復興'!K6</f>
        <v>Y</v>
      </c>
      <c r="BA6" s="76" t="str">
        <f>+'[1]69-72復興'!AO6</f>
        <v>R</v>
      </c>
      <c r="BB6" s="81" t="str">
        <f>+'[1]69-72復興'!AS6</f>
        <v>愛</v>
      </c>
      <c r="BC6" s="81" t="str">
        <f>+'[1]69-72復興'!AT6</f>
        <v>愛</v>
      </c>
      <c r="BD6" s="81" t="str">
        <f>+'[1]69-72復興'!AU6</f>
        <v>忠</v>
      </c>
      <c r="BE6" s="81">
        <f>+'[1]69-72復興'!AV6</f>
        <v>0</v>
      </c>
      <c r="BF6" s="81">
        <f>+'[1]69-72復興'!AW6</f>
        <v>0</v>
      </c>
      <c r="BG6" s="81">
        <f>+'[1]69-72復興'!AX6</f>
        <v>0</v>
      </c>
      <c r="BH6" s="81" t="str">
        <f>+'[1]69-72復興'!AY6</f>
        <v>Line</v>
      </c>
    </row>
    <row r="7" spans="2:60" ht="16.5">
      <c r="B7" s="11">
        <v>12105</v>
      </c>
      <c r="C7" s="47" t="s">
        <v>45</v>
      </c>
      <c r="D7" s="76" t="s">
        <v>1390</v>
      </c>
      <c r="E7" s="12" t="s">
        <v>1</v>
      </c>
      <c r="F7" s="11">
        <v>12205</v>
      </c>
      <c r="G7" s="47" t="s">
        <v>46</v>
      </c>
      <c r="H7" s="12"/>
      <c r="I7" s="12" t="s">
        <v>1</v>
      </c>
      <c r="J7" s="11">
        <v>12305</v>
      </c>
      <c r="K7" s="47" t="s">
        <v>47</v>
      </c>
      <c r="L7" s="12"/>
      <c r="M7" s="12" t="s">
        <v>1</v>
      </c>
      <c r="N7" s="11">
        <v>12405</v>
      </c>
      <c r="O7" s="47" t="s">
        <v>48</v>
      </c>
      <c r="P7" s="12" t="s">
        <v>555</v>
      </c>
      <c r="Q7" s="12" t="s">
        <v>1</v>
      </c>
      <c r="R7" s="11">
        <v>12505</v>
      </c>
      <c r="S7" s="47" t="s">
        <v>49</v>
      </c>
      <c r="T7" s="12"/>
      <c r="U7" s="12" t="s">
        <v>1</v>
      </c>
      <c r="V7" s="11">
        <v>12605</v>
      </c>
      <c r="W7" s="47" t="s">
        <v>50</v>
      </c>
      <c r="X7" s="12"/>
      <c r="Y7" s="12"/>
      <c r="Z7" s="11">
        <v>2105</v>
      </c>
      <c r="AA7" s="47" t="s">
        <v>51</v>
      </c>
      <c r="AB7" s="12"/>
      <c r="AC7" s="12" t="s">
        <v>1</v>
      </c>
      <c r="AD7" s="11">
        <v>2205</v>
      </c>
      <c r="AE7" s="47" t="s">
        <v>52</v>
      </c>
      <c r="AF7" s="12"/>
      <c r="AG7" s="12" t="s">
        <v>1</v>
      </c>
      <c r="AH7" s="11">
        <v>2305</v>
      </c>
      <c r="AI7" s="47" t="s">
        <v>53</v>
      </c>
      <c r="AJ7" s="12" t="s">
        <v>1391</v>
      </c>
      <c r="AK7" s="12" t="s">
        <v>1</v>
      </c>
      <c r="AL7" s="11">
        <v>2405</v>
      </c>
      <c r="AM7" s="47" t="s">
        <v>54</v>
      </c>
      <c r="AN7" s="12"/>
      <c r="AO7" s="12" t="s">
        <v>1392</v>
      </c>
      <c r="AP7" s="11">
        <v>2505</v>
      </c>
      <c r="AQ7" s="47" t="s">
        <v>55</v>
      </c>
      <c r="AR7" s="12"/>
      <c r="AS7" s="12" t="s">
        <v>1</v>
      </c>
      <c r="AT7" s="11">
        <v>2605</v>
      </c>
      <c r="AU7" s="47" t="s">
        <v>56</v>
      </c>
      <c r="AV7" s="12"/>
      <c r="AW7" s="13" t="s">
        <v>1</v>
      </c>
      <c r="AY7" s="80" t="str">
        <f>+'[1]69-72復興'!D7</f>
        <v>林華新</v>
      </c>
      <c r="AZ7" s="81" t="str">
        <f>+'[1]69-72復興'!K7</f>
        <v>Y</v>
      </c>
      <c r="BA7" s="76" t="str">
        <f>+'[1]69-72復興'!AO7</f>
        <v>R</v>
      </c>
      <c r="BB7" s="81" t="str">
        <f>+'[1]69-72復興'!AS7</f>
        <v>愛</v>
      </c>
      <c r="BC7" s="81" t="str">
        <f>+'[1]69-72復興'!AT7</f>
        <v>愛</v>
      </c>
      <c r="BD7" s="81" t="str">
        <f>+'[1]69-72復興'!AU7</f>
        <v>忠</v>
      </c>
      <c r="BE7" s="81">
        <f>+'[1]69-72復興'!AV7</f>
        <v>0</v>
      </c>
      <c r="BF7" s="81">
        <f>+'[1]69-72復興'!AW7</f>
        <v>0</v>
      </c>
      <c r="BG7" s="81">
        <f>+'[1]69-72復興'!AX7</f>
        <v>0</v>
      </c>
      <c r="BH7" s="81">
        <f>+'[1]69-72復興'!AY7</f>
        <v>0</v>
      </c>
    </row>
    <row r="8" spans="2:60" ht="16.5">
      <c r="B8" s="11">
        <v>12106</v>
      </c>
      <c r="C8" s="47" t="s">
        <v>57</v>
      </c>
      <c r="D8" s="12"/>
      <c r="E8" s="12" t="s">
        <v>1</v>
      </c>
      <c r="F8" s="11">
        <v>12206</v>
      </c>
      <c r="G8" s="47" t="s">
        <v>58</v>
      </c>
      <c r="H8" s="12"/>
      <c r="I8" s="12" t="s">
        <v>1</v>
      </c>
      <c r="J8" s="11">
        <v>12306</v>
      </c>
      <c r="K8" s="47" t="s">
        <v>59</v>
      </c>
      <c r="L8" s="12"/>
      <c r="M8" s="12" t="s">
        <v>1</v>
      </c>
      <c r="N8" s="11">
        <v>12406</v>
      </c>
      <c r="O8" s="47" t="s">
        <v>60</v>
      </c>
      <c r="P8" s="76" t="s">
        <v>547</v>
      </c>
      <c r="Q8" s="12" t="s">
        <v>1</v>
      </c>
      <c r="R8" s="11">
        <v>12506</v>
      </c>
      <c r="S8" s="47" t="s">
        <v>40</v>
      </c>
      <c r="T8" s="12"/>
      <c r="U8" s="12" t="s">
        <v>1</v>
      </c>
      <c r="V8" s="11">
        <v>12606</v>
      </c>
      <c r="W8" s="47" t="s">
        <v>61</v>
      </c>
      <c r="X8" s="12"/>
      <c r="Y8" s="12" t="s">
        <v>1</v>
      </c>
      <c r="Z8" s="11">
        <v>2106</v>
      </c>
      <c r="AA8" s="47" t="s">
        <v>62</v>
      </c>
      <c r="AB8" s="12"/>
      <c r="AC8" s="12" t="s">
        <v>1</v>
      </c>
      <c r="AD8" s="11">
        <v>2206</v>
      </c>
      <c r="AE8" s="47" t="s">
        <v>494</v>
      </c>
      <c r="AF8" s="12"/>
      <c r="AG8" s="12" t="s">
        <v>1</v>
      </c>
      <c r="AH8" s="11">
        <v>2306</v>
      </c>
      <c r="AI8" s="47" t="s">
        <v>512</v>
      </c>
      <c r="AJ8" s="76"/>
      <c r="AK8" s="12" t="s">
        <v>1</v>
      </c>
      <c r="AL8" s="11">
        <v>2406</v>
      </c>
      <c r="AM8" s="47" t="s">
        <v>63</v>
      </c>
      <c r="AN8" s="12"/>
      <c r="AO8" s="12" t="s">
        <v>1</v>
      </c>
      <c r="AP8" s="11">
        <v>2506</v>
      </c>
      <c r="AQ8" s="47" t="s">
        <v>64</v>
      </c>
      <c r="AR8" s="76"/>
      <c r="AS8" s="12" t="s">
        <v>1</v>
      </c>
      <c r="AT8" s="11">
        <v>2606</v>
      </c>
      <c r="AU8" s="47" t="s">
        <v>65</v>
      </c>
      <c r="AV8" s="76"/>
      <c r="AW8" s="13" t="s">
        <v>1</v>
      </c>
      <c r="AY8" s="80" t="str">
        <f>+'[1]69-72復興'!D8</f>
        <v>徐永強</v>
      </c>
      <c r="AZ8" s="81" t="str">
        <f>+'[1]69-72復興'!K8</f>
        <v>Y</v>
      </c>
      <c r="BA8" s="76" t="str">
        <f>+'[1]69-72復興'!AO8</f>
        <v>R</v>
      </c>
      <c r="BB8" s="81" t="str">
        <f>+'[1]69-72復興'!AS8</f>
        <v>仁</v>
      </c>
      <c r="BC8" s="81" t="str">
        <f>+'[1]69-72復興'!AT8</f>
        <v>仁</v>
      </c>
      <c r="BD8" s="81" t="str">
        <f>+'[1]69-72復興'!AU8</f>
        <v>忠</v>
      </c>
      <c r="BE8" s="81">
        <f>+'[1]69-72復興'!AV8</f>
        <v>0</v>
      </c>
      <c r="BF8" s="81">
        <f>+'[1]69-72復興'!AW8</f>
        <v>0</v>
      </c>
      <c r="BG8" s="81" t="str">
        <f>+'[1]69-72復興'!AX8</f>
        <v>望</v>
      </c>
      <c r="BH8" s="81">
        <f>+'[1]69-72復興'!AY8</f>
        <v>0</v>
      </c>
    </row>
    <row r="9" spans="2:60" ht="16.5">
      <c r="B9" s="11">
        <v>12107</v>
      </c>
      <c r="C9" s="47" t="s">
        <v>66</v>
      </c>
      <c r="D9" s="12"/>
      <c r="E9" s="12"/>
      <c r="F9" s="11">
        <v>12207</v>
      </c>
      <c r="G9" s="47" t="s">
        <v>67</v>
      </c>
      <c r="H9" s="76" t="s">
        <v>547</v>
      </c>
      <c r="I9" s="12" t="s">
        <v>1</v>
      </c>
      <c r="J9" s="11">
        <v>12307</v>
      </c>
      <c r="K9" s="47" t="s">
        <v>68</v>
      </c>
      <c r="L9" s="76" t="s">
        <v>547</v>
      </c>
      <c r="M9" s="12" t="s">
        <v>1</v>
      </c>
      <c r="N9" s="11">
        <v>12407</v>
      </c>
      <c r="O9" s="47" t="s">
        <v>69</v>
      </c>
      <c r="P9" s="12"/>
      <c r="Q9" s="12" t="s">
        <v>1</v>
      </c>
      <c r="R9" s="11">
        <v>12507</v>
      </c>
      <c r="S9" s="47" t="s">
        <v>70</v>
      </c>
      <c r="T9" s="12"/>
      <c r="U9" s="12" t="s">
        <v>1</v>
      </c>
      <c r="V9" s="11">
        <v>12607</v>
      </c>
      <c r="W9" s="47" t="s">
        <v>71</v>
      </c>
      <c r="X9" s="76" t="s">
        <v>547</v>
      </c>
      <c r="Y9" s="12" t="s">
        <v>1</v>
      </c>
      <c r="Z9" s="11">
        <v>2107</v>
      </c>
      <c r="AA9" s="47" t="s">
        <v>72</v>
      </c>
      <c r="AB9" s="12"/>
      <c r="AC9" s="12" t="s">
        <v>1</v>
      </c>
      <c r="AD9" s="11">
        <v>2207</v>
      </c>
      <c r="AE9" s="47" t="s">
        <v>73</v>
      </c>
      <c r="AF9" s="12"/>
      <c r="AG9" s="12" t="s">
        <v>1</v>
      </c>
      <c r="AH9" s="11">
        <v>2307</v>
      </c>
      <c r="AI9" s="47" t="s">
        <v>74</v>
      </c>
      <c r="AJ9" s="76" t="s">
        <v>547</v>
      </c>
      <c r="AK9" s="12" t="s">
        <v>1</v>
      </c>
      <c r="AL9" s="11">
        <v>2407</v>
      </c>
      <c r="AM9" s="47" t="s">
        <v>75</v>
      </c>
      <c r="AN9" s="12"/>
      <c r="AO9" s="12" t="s">
        <v>1</v>
      </c>
      <c r="AP9" s="11">
        <v>2507</v>
      </c>
      <c r="AQ9" s="47" t="s">
        <v>76</v>
      </c>
      <c r="AR9" s="12"/>
      <c r="AS9" s="12"/>
      <c r="AT9" s="11">
        <v>2607</v>
      </c>
      <c r="AU9" s="47" t="s">
        <v>77</v>
      </c>
      <c r="AV9" s="12"/>
      <c r="AW9" s="13" t="s">
        <v>1</v>
      </c>
      <c r="AY9" s="80" t="str">
        <f>+'[1]69-72復興'!D9</f>
        <v>翁韻華</v>
      </c>
      <c r="AZ9" s="81" t="str">
        <f>+'[1]69-72復興'!K9</f>
        <v>Y</v>
      </c>
      <c r="BA9" s="76" t="str">
        <f>+'[1]69-72復興'!AO9</f>
        <v>R</v>
      </c>
      <c r="BB9" s="81" t="str">
        <f>+'[1]69-72復興'!AS9</f>
        <v>愛</v>
      </c>
      <c r="BC9" s="81" t="str">
        <f>+'[1]69-72復興'!AT9</f>
        <v>愛</v>
      </c>
      <c r="BD9" s="81" t="str">
        <f>+'[1]69-72復興'!AU9</f>
        <v>忠</v>
      </c>
      <c r="BE9" s="81" t="str">
        <f>+'[1]69-72復興'!AV9</f>
        <v>智</v>
      </c>
      <c r="BF9" s="81" t="str">
        <f>+'[1]69-72復興'!AW9</f>
        <v>智</v>
      </c>
      <c r="BG9" s="81" t="str">
        <f>+'[1]69-72復興'!AX9</f>
        <v>智</v>
      </c>
      <c r="BH9" s="81" t="str">
        <f>+'[1]69-72復興'!AY9</f>
        <v>Line</v>
      </c>
    </row>
    <row r="10" spans="2:60" ht="16.5">
      <c r="B10" s="11">
        <v>12108</v>
      </c>
      <c r="C10" s="47" t="s">
        <v>78</v>
      </c>
      <c r="D10" s="12"/>
      <c r="E10" s="12" t="s">
        <v>546</v>
      </c>
      <c r="F10" s="11">
        <v>12208</v>
      </c>
      <c r="G10" s="47" t="s">
        <v>53</v>
      </c>
      <c r="H10" s="12" t="s">
        <v>744</v>
      </c>
      <c r="I10" s="12" t="s">
        <v>1</v>
      </c>
      <c r="J10" s="11">
        <v>12308</v>
      </c>
      <c r="K10" s="47" t="s">
        <v>79</v>
      </c>
      <c r="L10" s="76" t="s">
        <v>547</v>
      </c>
      <c r="M10" s="12" t="s">
        <v>1</v>
      </c>
      <c r="N10" s="11">
        <v>12408</v>
      </c>
      <c r="O10" s="47" t="s">
        <v>80</v>
      </c>
      <c r="P10" s="76" t="s">
        <v>547</v>
      </c>
      <c r="Q10" s="12" t="s">
        <v>1</v>
      </c>
      <c r="R10" s="11">
        <v>12508</v>
      </c>
      <c r="S10" s="47" t="s">
        <v>81</v>
      </c>
      <c r="T10" s="12"/>
      <c r="U10" s="12" t="s">
        <v>1</v>
      </c>
      <c r="V10" s="11">
        <v>12608</v>
      </c>
      <c r="W10" s="47" t="s">
        <v>82</v>
      </c>
      <c r="X10" s="12"/>
      <c r="Y10" s="12" t="s">
        <v>1</v>
      </c>
      <c r="Z10" s="11">
        <v>2108</v>
      </c>
      <c r="AA10" s="47" t="s">
        <v>83</v>
      </c>
      <c r="AB10" s="12"/>
      <c r="AC10" s="12" t="s">
        <v>1</v>
      </c>
      <c r="AD10" s="11">
        <v>2208</v>
      </c>
      <c r="AE10" s="47" t="s">
        <v>84</v>
      </c>
      <c r="AF10" s="76" t="s">
        <v>547</v>
      </c>
      <c r="AG10" s="12" t="s">
        <v>1</v>
      </c>
      <c r="AH10" s="11">
        <v>2308</v>
      </c>
      <c r="AI10" s="47" t="s">
        <v>85</v>
      </c>
      <c r="AJ10" s="12"/>
      <c r="AK10" s="12" t="s">
        <v>546</v>
      </c>
      <c r="AL10" s="11">
        <v>2408</v>
      </c>
      <c r="AM10" s="47" t="s">
        <v>86</v>
      </c>
      <c r="AN10" s="12"/>
      <c r="AO10" s="12" t="s">
        <v>1</v>
      </c>
      <c r="AP10" s="58">
        <v>2508</v>
      </c>
      <c r="AQ10" s="47" t="s">
        <v>87</v>
      </c>
      <c r="AR10" s="76" t="s">
        <v>547</v>
      </c>
      <c r="AS10" s="12" t="s">
        <v>1</v>
      </c>
      <c r="AT10" s="11">
        <v>2608</v>
      </c>
      <c r="AU10" s="47" t="s">
        <v>88</v>
      </c>
      <c r="AV10" s="76"/>
      <c r="AW10" s="13" t="s">
        <v>1</v>
      </c>
      <c r="AY10" s="80" t="str">
        <f>+'[1]69-72復興'!D10</f>
        <v>陳宜文</v>
      </c>
      <c r="AZ10" s="81" t="str">
        <f>+'[1]69-72復興'!K10</f>
        <v>Y</v>
      </c>
      <c r="BA10" s="76" t="str">
        <f>+'[1]69-72復興'!AO10</f>
        <v>R2</v>
      </c>
      <c r="BB10" s="81" t="str">
        <f>+'[1]69-72復興'!AS10</f>
        <v>忠</v>
      </c>
      <c r="BC10" s="81" t="str">
        <f>+'[1]69-72復興'!AT10</f>
        <v>忠</v>
      </c>
      <c r="BD10" s="81" t="str">
        <f>+'[1]69-72復興'!AU10</f>
        <v>忠</v>
      </c>
      <c r="BE10" s="81">
        <f>+'[1]69-72復興'!AV10</f>
        <v>0</v>
      </c>
      <c r="BF10" s="81">
        <f>+'[1]69-72復興'!AW10</f>
        <v>0</v>
      </c>
      <c r="BG10" s="81">
        <f>+'[1]69-72復興'!AX10</f>
        <v>0</v>
      </c>
      <c r="BH10" s="81">
        <f>+'[1]69-72復興'!AY10</f>
        <v>0</v>
      </c>
    </row>
    <row r="11" spans="2:60" ht="16.5">
      <c r="B11" s="11">
        <v>12109</v>
      </c>
      <c r="C11" s="47" t="s">
        <v>513</v>
      </c>
      <c r="D11" s="12"/>
      <c r="E11" s="12" t="s">
        <v>1</v>
      </c>
      <c r="F11" s="11">
        <v>12209</v>
      </c>
      <c r="G11" s="47" t="s">
        <v>89</v>
      </c>
      <c r="H11" s="12"/>
      <c r="I11" s="12" t="s">
        <v>1</v>
      </c>
      <c r="J11" s="11">
        <v>12309</v>
      </c>
      <c r="K11" s="47" t="s">
        <v>90</v>
      </c>
      <c r="L11" s="12"/>
      <c r="M11" s="12" t="s">
        <v>1</v>
      </c>
      <c r="N11" s="11">
        <v>12409</v>
      </c>
      <c r="O11" s="47" t="s">
        <v>91</v>
      </c>
      <c r="P11" s="12"/>
      <c r="Q11" s="12" t="s">
        <v>1</v>
      </c>
      <c r="R11" s="11">
        <v>12509</v>
      </c>
      <c r="S11" s="47" t="s">
        <v>87</v>
      </c>
      <c r="T11" s="76" t="s">
        <v>1393</v>
      </c>
      <c r="U11" s="12" t="s">
        <v>1</v>
      </c>
      <c r="V11" s="11">
        <v>12609</v>
      </c>
      <c r="W11" s="47" t="s">
        <v>92</v>
      </c>
      <c r="X11" s="12"/>
      <c r="Y11" s="12" t="s">
        <v>1</v>
      </c>
      <c r="Z11" s="11">
        <v>2109</v>
      </c>
      <c r="AA11" s="47" t="s">
        <v>93</v>
      </c>
      <c r="AB11" s="12" t="s">
        <v>1393</v>
      </c>
      <c r="AC11" s="12" t="s">
        <v>1</v>
      </c>
      <c r="AD11" s="11">
        <v>2209</v>
      </c>
      <c r="AE11" s="47" t="s">
        <v>94</v>
      </c>
      <c r="AF11" s="12"/>
      <c r="AG11" s="12" t="s">
        <v>1</v>
      </c>
      <c r="AH11" s="11">
        <v>2309</v>
      </c>
      <c r="AI11" s="47" t="s">
        <v>95</v>
      </c>
      <c r="AJ11" s="12"/>
      <c r="AK11" s="12" t="s">
        <v>1</v>
      </c>
      <c r="AL11" s="11">
        <v>2409</v>
      </c>
      <c r="AM11" s="47" t="s">
        <v>96</v>
      </c>
      <c r="AN11" s="12"/>
      <c r="AO11" s="12"/>
      <c r="AP11" s="11">
        <v>2509</v>
      </c>
      <c r="AQ11" s="47" t="s">
        <v>97</v>
      </c>
      <c r="AR11" s="76" t="s">
        <v>1393</v>
      </c>
      <c r="AS11" s="12" t="s">
        <v>1</v>
      </c>
      <c r="AT11" s="11">
        <v>2609</v>
      </c>
      <c r="AU11" s="47" t="s">
        <v>98</v>
      </c>
      <c r="AV11" s="76"/>
      <c r="AW11" s="13" t="s">
        <v>1</v>
      </c>
      <c r="AY11" s="80" t="str">
        <f>+'[1]69-72復興'!D11</f>
        <v>趙艾迪</v>
      </c>
      <c r="AZ11" s="81" t="str">
        <f>+'[1]69-72復興'!K11</f>
        <v>Y</v>
      </c>
      <c r="BA11" s="76" t="str">
        <f>+'[1]69-72復興'!AO11</f>
        <v>R</v>
      </c>
      <c r="BB11" s="81" t="str">
        <f>+'[1]69-72復興'!AS11</f>
        <v>孝</v>
      </c>
      <c r="BC11" s="81" t="str">
        <f>+'[1]69-72復興'!AT11</f>
        <v>孝</v>
      </c>
      <c r="BD11" s="81" t="str">
        <f>+'[1]69-72復興'!AU11</f>
        <v>忠</v>
      </c>
      <c r="BE11" s="81">
        <f>+'[1]69-72復興'!AV11</f>
        <v>0</v>
      </c>
      <c r="BF11" s="81">
        <f>+'[1]69-72復興'!AW11</f>
        <v>0</v>
      </c>
      <c r="BG11" s="81">
        <f>+'[1]69-72復興'!AX11</f>
        <v>0</v>
      </c>
      <c r="BH11" s="81" t="str">
        <f>+'[1]69-72復興'!AY11</f>
        <v>Line</v>
      </c>
    </row>
    <row r="12" spans="2:60" ht="16.5">
      <c r="B12" s="11">
        <v>12110</v>
      </c>
      <c r="C12" s="47" t="s">
        <v>99</v>
      </c>
      <c r="D12" s="12"/>
      <c r="E12" s="12" t="s">
        <v>1</v>
      </c>
      <c r="F12" s="11">
        <v>12210</v>
      </c>
      <c r="G12" s="47" t="s">
        <v>100</v>
      </c>
      <c r="H12" s="12"/>
      <c r="I12" s="12" t="s">
        <v>1</v>
      </c>
      <c r="J12" s="11">
        <v>12310</v>
      </c>
      <c r="K12" s="47" t="s">
        <v>84</v>
      </c>
      <c r="L12" s="76" t="s">
        <v>547</v>
      </c>
      <c r="M12" s="12" t="s">
        <v>1</v>
      </c>
      <c r="N12" s="11">
        <v>12410</v>
      </c>
      <c r="O12" s="47" t="s">
        <v>101</v>
      </c>
      <c r="P12" s="12" t="s">
        <v>744</v>
      </c>
      <c r="Q12" s="12" t="s">
        <v>1</v>
      </c>
      <c r="R12" s="11">
        <v>12510</v>
      </c>
      <c r="S12" s="47" t="s">
        <v>102</v>
      </c>
      <c r="T12" s="12"/>
      <c r="U12" s="12" t="s">
        <v>1</v>
      </c>
      <c r="V12" s="11">
        <v>12610</v>
      </c>
      <c r="W12" s="47" t="s">
        <v>21</v>
      </c>
      <c r="X12" s="76" t="s">
        <v>547</v>
      </c>
      <c r="Y12" s="12" t="s">
        <v>1</v>
      </c>
      <c r="Z12" s="11">
        <v>2110</v>
      </c>
      <c r="AA12" s="47" t="s">
        <v>103</v>
      </c>
      <c r="AB12" s="12"/>
      <c r="AC12" s="12" t="s">
        <v>546</v>
      </c>
      <c r="AD12" s="11">
        <v>2210</v>
      </c>
      <c r="AE12" s="47" t="s">
        <v>104</v>
      </c>
      <c r="AF12" s="12"/>
      <c r="AG12" s="12" t="s">
        <v>1</v>
      </c>
      <c r="AH12" s="11">
        <v>2310</v>
      </c>
      <c r="AI12" s="47" t="s">
        <v>105</v>
      </c>
      <c r="AJ12" s="12"/>
      <c r="AK12" s="12" t="s">
        <v>1</v>
      </c>
      <c r="AL12" s="11">
        <v>2410</v>
      </c>
      <c r="AM12" s="47" t="s">
        <v>106</v>
      </c>
      <c r="AN12" s="12"/>
      <c r="AO12" s="12" t="s">
        <v>1</v>
      </c>
      <c r="AP12" s="11">
        <v>2510</v>
      </c>
      <c r="AQ12" s="47" t="s">
        <v>107</v>
      </c>
      <c r="AR12" s="12"/>
      <c r="AS12" s="12"/>
      <c r="AT12" s="11">
        <v>2610</v>
      </c>
      <c r="AU12" s="47" t="s">
        <v>108</v>
      </c>
      <c r="AV12" s="12"/>
      <c r="AW12" s="13" t="s">
        <v>1</v>
      </c>
      <c r="AY12" s="80" t="str">
        <f>+'[1]69-72復興'!D12</f>
        <v>劉士彤</v>
      </c>
      <c r="AZ12" s="81" t="str">
        <f>+'[1]69-72復興'!K12</f>
        <v>Y</v>
      </c>
      <c r="BA12" s="76" t="str">
        <f>+'[1]69-72復興'!AO12</f>
        <v>R</v>
      </c>
      <c r="BB12" s="81" t="str">
        <f>+'[1]69-72復興'!AS12</f>
        <v>X</v>
      </c>
      <c r="BC12" s="81" t="str">
        <f>+'[1]69-72復興'!AT12</f>
        <v>X</v>
      </c>
      <c r="BD12" s="81" t="str">
        <f>+'[1]69-72復興'!AU12</f>
        <v>忠</v>
      </c>
      <c r="BE12" s="81" t="str">
        <f>+'[1]69-72復興'!AV12</f>
        <v>勇</v>
      </c>
      <c r="BF12" s="81">
        <f>+'[1]69-72復興'!AW12</f>
        <v>0</v>
      </c>
      <c r="BG12" s="81">
        <f>+'[1]69-72復興'!AX12</f>
        <v>0</v>
      </c>
      <c r="BH12" s="81">
        <f>+'[1]69-72復興'!AY12</f>
        <v>0</v>
      </c>
    </row>
    <row r="13" spans="2:60" ht="16.5">
      <c r="B13" s="11">
        <v>12111</v>
      </c>
      <c r="C13" s="47" t="s">
        <v>109</v>
      </c>
      <c r="D13" s="12"/>
      <c r="E13" s="12" t="s">
        <v>1</v>
      </c>
      <c r="F13" s="11">
        <v>12211</v>
      </c>
      <c r="G13" s="47" t="s">
        <v>110</v>
      </c>
      <c r="H13" s="12"/>
      <c r="I13" s="12" t="s">
        <v>1</v>
      </c>
      <c r="J13" s="11">
        <v>12311</v>
      </c>
      <c r="K13" s="47" t="s">
        <v>111</v>
      </c>
      <c r="L13" s="12"/>
      <c r="M13" s="12" t="s">
        <v>1</v>
      </c>
      <c r="N13" s="11">
        <v>12411</v>
      </c>
      <c r="O13" s="47" t="s">
        <v>112</v>
      </c>
      <c r="P13" s="12"/>
      <c r="Q13" s="12" t="s">
        <v>1</v>
      </c>
      <c r="R13" s="11">
        <v>12511</v>
      </c>
      <c r="S13" s="47" t="s">
        <v>113</v>
      </c>
      <c r="T13" s="12"/>
      <c r="U13" s="12"/>
      <c r="V13" s="11">
        <v>12611</v>
      </c>
      <c r="W13" s="47" t="s">
        <v>114</v>
      </c>
      <c r="X13" s="76" t="s">
        <v>547</v>
      </c>
      <c r="Y13" s="12" t="s">
        <v>1</v>
      </c>
      <c r="Z13" s="11">
        <v>2111</v>
      </c>
      <c r="AA13" s="47" t="s">
        <v>57</v>
      </c>
      <c r="AB13" s="12"/>
      <c r="AC13" s="12" t="s">
        <v>1</v>
      </c>
      <c r="AD13" s="11">
        <v>2211</v>
      </c>
      <c r="AE13" s="47" t="s">
        <v>115</v>
      </c>
      <c r="AF13" s="12"/>
      <c r="AG13" s="12" t="s">
        <v>1</v>
      </c>
      <c r="AH13" s="11">
        <v>2311</v>
      </c>
      <c r="AI13" s="47" t="s">
        <v>116</v>
      </c>
      <c r="AJ13" s="12"/>
      <c r="AK13" s="12" t="s">
        <v>1</v>
      </c>
      <c r="AL13" s="11">
        <v>2411</v>
      </c>
      <c r="AM13" s="47" t="s">
        <v>514</v>
      </c>
      <c r="AN13" s="12"/>
      <c r="AO13" s="12" t="s">
        <v>1</v>
      </c>
      <c r="AP13" s="11">
        <v>2511</v>
      </c>
      <c r="AQ13" s="47" t="s">
        <v>117</v>
      </c>
      <c r="AR13" s="76" t="s">
        <v>547</v>
      </c>
      <c r="AS13" s="12" t="s">
        <v>1</v>
      </c>
      <c r="AT13" s="11">
        <v>2611</v>
      </c>
      <c r="AU13" s="47" t="s">
        <v>118</v>
      </c>
      <c r="AV13" s="76"/>
      <c r="AW13" s="13" t="s">
        <v>1</v>
      </c>
      <c r="AY13" s="80" t="str">
        <f>+'[1]69-72復興'!D13</f>
        <v>龔汝立</v>
      </c>
      <c r="AZ13" s="81" t="str">
        <f>+'[1]69-72復興'!K13</f>
        <v>Y</v>
      </c>
      <c r="BA13" s="76" t="str">
        <f>+'[1]69-72復興'!AO13</f>
        <v>R</v>
      </c>
      <c r="BB13" s="81" t="str">
        <f>+'[1]69-72復興'!AS13</f>
        <v>忠</v>
      </c>
      <c r="BC13" s="81" t="str">
        <f>+'[1]69-72復興'!AT13</f>
        <v>忠</v>
      </c>
      <c r="BD13" s="81" t="str">
        <f>+'[1]69-72復興'!AU13</f>
        <v>忠</v>
      </c>
      <c r="BE13" s="81">
        <f>+'[1]69-72復興'!AV13</f>
        <v>0</v>
      </c>
      <c r="BF13" s="81">
        <f>+'[1]69-72復興'!AW13</f>
        <v>0</v>
      </c>
      <c r="BG13" s="81">
        <f>+'[1]69-72復興'!AX13</f>
        <v>0</v>
      </c>
      <c r="BH13" s="81">
        <f>+'[1]69-72復興'!AY13</f>
        <v>0</v>
      </c>
    </row>
    <row r="14" spans="2:60" ht="16.5">
      <c r="B14" s="11">
        <v>12112</v>
      </c>
      <c r="C14" s="47" t="s">
        <v>515</v>
      </c>
      <c r="D14" s="76" t="s">
        <v>1394</v>
      </c>
      <c r="E14" s="12" t="s">
        <v>1</v>
      </c>
      <c r="F14" s="11">
        <v>12212</v>
      </c>
      <c r="G14" s="47" t="s">
        <v>119</v>
      </c>
      <c r="H14" s="12"/>
      <c r="I14" s="12" t="s">
        <v>1</v>
      </c>
      <c r="J14" s="11">
        <v>12312</v>
      </c>
      <c r="K14" s="47" t="s">
        <v>120</v>
      </c>
      <c r="L14" s="12"/>
      <c r="M14" s="12" t="s">
        <v>1</v>
      </c>
      <c r="N14" s="11">
        <v>12412</v>
      </c>
      <c r="O14" s="47" t="s">
        <v>121</v>
      </c>
      <c r="P14" s="76" t="s">
        <v>1394</v>
      </c>
      <c r="Q14" s="12" t="s">
        <v>1</v>
      </c>
      <c r="R14" s="11">
        <v>12512</v>
      </c>
      <c r="S14" s="47" t="s">
        <v>122</v>
      </c>
      <c r="T14" s="76" t="s">
        <v>1394</v>
      </c>
      <c r="U14" s="12" t="s">
        <v>1</v>
      </c>
      <c r="V14" s="11">
        <v>12612</v>
      </c>
      <c r="W14" s="47" t="s">
        <v>123</v>
      </c>
      <c r="X14" s="76" t="s">
        <v>1394</v>
      </c>
      <c r="Y14" s="12" t="s">
        <v>1</v>
      </c>
      <c r="Z14" s="11">
        <v>2112</v>
      </c>
      <c r="AA14" s="47" t="s">
        <v>124</v>
      </c>
      <c r="AB14" s="76" t="s">
        <v>1394</v>
      </c>
      <c r="AC14" s="12" t="s">
        <v>1</v>
      </c>
      <c r="AD14" s="11">
        <v>2212</v>
      </c>
      <c r="AE14" s="47" t="s">
        <v>125</v>
      </c>
      <c r="AF14" s="12"/>
      <c r="AG14" s="12"/>
      <c r="AH14" s="11">
        <v>2312</v>
      </c>
      <c r="AI14" s="47" t="s">
        <v>126</v>
      </c>
      <c r="AJ14" s="12"/>
      <c r="AK14" s="12" t="s">
        <v>1</v>
      </c>
      <c r="AL14" s="11">
        <v>2412</v>
      </c>
      <c r="AM14" s="47" t="s">
        <v>127</v>
      </c>
      <c r="AN14" s="12"/>
      <c r="AO14" s="12" t="s">
        <v>1</v>
      </c>
      <c r="AP14" s="11">
        <v>2512</v>
      </c>
      <c r="AQ14" s="47" t="s">
        <v>45</v>
      </c>
      <c r="AR14" s="76" t="s">
        <v>1394</v>
      </c>
      <c r="AS14" s="12" t="s">
        <v>1</v>
      </c>
      <c r="AT14" s="11">
        <v>2612</v>
      </c>
      <c r="AU14" s="47" t="s">
        <v>128</v>
      </c>
      <c r="AV14" s="76"/>
      <c r="AW14" s="13"/>
      <c r="AY14" s="80" t="str">
        <f>+'[1]69-72復興'!D14</f>
        <v>楊　斐</v>
      </c>
      <c r="AZ14" s="81" t="str">
        <f>+'[1]69-72復興'!K14</f>
        <v>Y</v>
      </c>
      <c r="BA14" s="76" t="str">
        <f>+'[1]69-72復興'!AO14</f>
        <v>R</v>
      </c>
      <c r="BB14" s="81">
        <f>+'[1]69-72復興'!AS14</f>
        <v>0</v>
      </c>
      <c r="BC14" s="81">
        <f>+'[1]69-72復興'!AT14</f>
        <v>0</v>
      </c>
      <c r="BD14" s="81">
        <f>+'[1]69-72復興'!AU14</f>
        <v>0</v>
      </c>
      <c r="BE14" s="81" t="str">
        <f>+'[1]69-72復興'!AV14</f>
        <v>智</v>
      </c>
      <c r="BF14" s="81" t="str">
        <f>+'[1]69-72復興'!AW14</f>
        <v>智</v>
      </c>
      <c r="BG14" s="81" t="str">
        <f>+'[1]69-72復興'!AX14</f>
        <v>智</v>
      </c>
      <c r="BH14" s="81" t="str">
        <f>+'[1]69-72復興'!AY14</f>
        <v>Line</v>
      </c>
    </row>
    <row r="15" spans="2:60" ht="16.5">
      <c r="B15" s="11">
        <v>12113</v>
      </c>
      <c r="C15" s="47" t="s">
        <v>129</v>
      </c>
      <c r="D15" s="12"/>
      <c r="E15" s="12"/>
      <c r="F15" s="11">
        <v>12213</v>
      </c>
      <c r="G15" s="47" t="s">
        <v>130</v>
      </c>
      <c r="H15" s="12"/>
      <c r="I15" s="12" t="s">
        <v>1</v>
      </c>
      <c r="J15" s="11">
        <v>12313</v>
      </c>
      <c r="K15" s="47" t="s">
        <v>131</v>
      </c>
      <c r="L15" s="12"/>
      <c r="M15" s="12" t="s">
        <v>1</v>
      </c>
      <c r="N15" s="11">
        <v>12413</v>
      </c>
      <c r="O15" s="47" t="s">
        <v>132</v>
      </c>
      <c r="P15" s="12"/>
      <c r="Q15" s="12" t="s">
        <v>1</v>
      </c>
      <c r="R15" s="11">
        <v>12513</v>
      </c>
      <c r="S15" s="47" t="s">
        <v>133</v>
      </c>
      <c r="T15" s="76" t="s">
        <v>547</v>
      </c>
      <c r="U15" s="12" t="s">
        <v>1</v>
      </c>
      <c r="V15" s="11">
        <v>12613</v>
      </c>
      <c r="W15" s="47" t="s">
        <v>134</v>
      </c>
      <c r="X15" s="12"/>
      <c r="Y15" s="12"/>
      <c r="Z15" s="58">
        <v>2113</v>
      </c>
      <c r="AA15" s="47" t="s">
        <v>505</v>
      </c>
      <c r="AB15" s="76" t="s">
        <v>547</v>
      </c>
      <c r="AC15" s="12" t="s">
        <v>1</v>
      </c>
      <c r="AD15" s="11">
        <v>2213</v>
      </c>
      <c r="AE15" s="47" t="s">
        <v>135</v>
      </c>
      <c r="AF15" s="12"/>
      <c r="AG15" s="12" t="s">
        <v>1</v>
      </c>
      <c r="AH15" s="11">
        <v>2313</v>
      </c>
      <c r="AI15" s="47" t="s">
        <v>136</v>
      </c>
      <c r="AJ15" s="12"/>
      <c r="AK15" s="12" t="s">
        <v>1</v>
      </c>
      <c r="AL15" s="11">
        <v>2413</v>
      </c>
      <c r="AM15" s="47" t="s">
        <v>137</v>
      </c>
      <c r="AN15" s="12"/>
      <c r="AO15" s="12" t="s">
        <v>1</v>
      </c>
      <c r="AP15" s="11">
        <v>2513</v>
      </c>
      <c r="AQ15" s="47" t="s">
        <v>138</v>
      </c>
      <c r="AR15" s="12"/>
      <c r="AS15" s="12" t="s">
        <v>1</v>
      </c>
      <c r="AT15" s="11">
        <v>2613</v>
      </c>
      <c r="AU15" s="47" t="s">
        <v>139</v>
      </c>
      <c r="AV15" s="12"/>
      <c r="AW15" s="13" t="s">
        <v>546</v>
      </c>
      <c r="AY15" s="80" t="str">
        <f>+'[1]69-72復興'!D15</f>
        <v>王蓁蓁</v>
      </c>
      <c r="AZ15" s="81" t="str">
        <f>+'[1]69-72復興'!K15</f>
        <v>Y</v>
      </c>
      <c r="BA15" s="76" t="str">
        <f>+'[1]69-72復興'!AO15</f>
        <v>R</v>
      </c>
      <c r="BB15" s="81" t="str">
        <f>+'[1]69-72復興'!AS15</f>
        <v>孝</v>
      </c>
      <c r="BC15" s="81" t="str">
        <f>+'[1]69-72復興'!AT15</f>
        <v>孝</v>
      </c>
      <c r="BD15" s="81" t="str">
        <f>+'[1]69-72復興'!AU15</f>
        <v>義</v>
      </c>
      <c r="BE15" s="81" t="str">
        <f>+'[1]69-72復興'!AV15</f>
        <v>智</v>
      </c>
      <c r="BF15" s="81" t="str">
        <f>+'[1]69-72復興'!AW15</f>
        <v>智</v>
      </c>
      <c r="BG15" s="81" t="str">
        <f>+'[1]69-72復興'!AX15</f>
        <v>智</v>
      </c>
      <c r="BH15" s="81">
        <f>+'[1]69-72復興'!AY15</f>
        <v>0</v>
      </c>
    </row>
    <row r="16" spans="2:60" ht="16.5">
      <c r="B16" s="11">
        <v>12114</v>
      </c>
      <c r="C16" s="47" t="s">
        <v>30</v>
      </c>
      <c r="D16" s="12"/>
      <c r="E16" s="12"/>
      <c r="F16" s="11">
        <v>12214</v>
      </c>
      <c r="G16" s="47" t="s">
        <v>140</v>
      </c>
      <c r="H16" s="12"/>
      <c r="I16" s="12" t="s">
        <v>1</v>
      </c>
      <c r="J16" s="11">
        <v>12314</v>
      </c>
      <c r="K16" s="47" t="s">
        <v>141</v>
      </c>
      <c r="L16" s="12"/>
      <c r="M16" s="12" t="s">
        <v>1</v>
      </c>
      <c r="N16" s="11">
        <v>12414</v>
      </c>
      <c r="O16" s="47" t="s">
        <v>118</v>
      </c>
      <c r="P16" s="12"/>
      <c r="Q16" s="12" t="s">
        <v>1</v>
      </c>
      <c r="R16" s="11">
        <v>12514</v>
      </c>
      <c r="S16" s="47" t="s">
        <v>142</v>
      </c>
      <c r="T16" s="76" t="s">
        <v>1395</v>
      </c>
      <c r="U16" s="12" t="s">
        <v>1</v>
      </c>
      <c r="V16" s="11">
        <v>12614</v>
      </c>
      <c r="W16" s="47" t="s">
        <v>143</v>
      </c>
      <c r="X16" s="12"/>
      <c r="Y16" s="12" t="s">
        <v>1</v>
      </c>
      <c r="Z16" s="11">
        <v>2114</v>
      </c>
      <c r="AA16" s="47" t="s">
        <v>144</v>
      </c>
      <c r="AB16" s="76" t="s">
        <v>1395</v>
      </c>
      <c r="AC16" s="12" t="s">
        <v>1</v>
      </c>
      <c r="AD16" s="11">
        <v>2214</v>
      </c>
      <c r="AE16" s="47" t="s">
        <v>145</v>
      </c>
      <c r="AF16" s="12"/>
      <c r="AG16" s="12" t="s">
        <v>1</v>
      </c>
      <c r="AH16" s="11">
        <v>2314</v>
      </c>
      <c r="AI16" s="47" t="s">
        <v>146</v>
      </c>
      <c r="AJ16" s="12"/>
      <c r="AK16" s="12" t="s">
        <v>1</v>
      </c>
      <c r="AL16" s="11">
        <v>2414</v>
      </c>
      <c r="AM16" s="47" t="s">
        <v>497</v>
      </c>
      <c r="AN16" s="12"/>
      <c r="AO16" s="12" t="s">
        <v>1</v>
      </c>
      <c r="AP16" s="11">
        <v>2514</v>
      </c>
      <c r="AQ16" s="47" t="s">
        <v>147</v>
      </c>
      <c r="AR16" s="12"/>
      <c r="AS16" s="12" t="s">
        <v>1</v>
      </c>
      <c r="AT16" s="11">
        <v>2614</v>
      </c>
      <c r="AU16" s="47" t="s">
        <v>148</v>
      </c>
      <c r="AV16" s="12"/>
      <c r="AW16" s="13"/>
      <c r="AY16" s="80" t="str">
        <f>+'[1]69-72復興'!D16</f>
        <v>王慧書</v>
      </c>
      <c r="AZ16" s="81" t="str">
        <f>+'[1]69-72復興'!K16</f>
        <v>Y</v>
      </c>
      <c r="BA16" s="76">
        <f>+'[1]69-72復興'!AO16</f>
        <v>0</v>
      </c>
      <c r="BB16" s="81" t="str">
        <f>+'[1]69-72復興'!AS16</f>
        <v>忠</v>
      </c>
      <c r="BC16" s="81" t="str">
        <f>+'[1]69-72復興'!AT16</f>
        <v>忠</v>
      </c>
      <c r="BD16" s="81" t="str">
        <f>+'[1]69-72復興'!AU16</f>
        <v>忠</v>
      </c>
      <c r="BE16" s="81">
        <f>+'[1]69-72復興'!AV16</f>
        <v>0</v>
      </c>
      <c r="BF16" s="81">
        <f>+'[1]69-72復興'!AW16</f>
        <v>0</v>
      </c>
      <c r="BG16" s="81">
        <f>+'[1]69-72復興'!AX16</f>
        <v>0</v>
      </c>
      <c r="BH16" s="81">
        <f>+'[1]69-72復興'!AY16</f>
        <v>0</v>
      </c>
    </row>
    <row r="17" spans="2:60" ht="16.5">
      <c r="B17" s="11">
        <v>12115</v>
      </c>
      <c r="C17" s="47" t="s">
        <v>548</v>
      </c>
      <c r="D17" s="12"/>
      <c r="E17" s="12" t="s">
        <v>546</v>
      </c>
      <c r="F17" s="11">
        <v>12215</v>
      </c>
      <c r="G17" s="47" t="s">
        <v>149</v>
      </c>
      <c r="H17" s="12"/>
      <c r="I17" s="12" t="s">
        <v>1</v>
      </c>
      <c r="J17" s="11">
        <v>12315</v>
      </c>
      <c r="K17" s="47" t="s">
        <v>517</v>
      </c>
      <c r="L17" s="76" t="s">
        <v>547</v>
      </c>
      <c r="M17" s="12" t="s">
        <v>1</v>
      </c>
      <c r="N17" s="11">
        <v>12415</v>
      </c>
      <c r="O17" s="47" t="s">
        <v>150</v>
      </c>
      <c r="P17" s="76" t="s">
        <v>547</v>
      </c>
      <c r="Q17" s="12" t="s">
        <v>1</v>
      </c>
      <c r="R17" s="11">
        <v>12515</v>
      </c>
      <c r="S17" s="47" t="s">
        <v>151</v>
      </c>
      <c r="T17" s="76" t="s">
        <v>547</v>
      </c>
      <c r="U17" s="12" t="s">
        <v>1</v>
      </c>
      <c r="V17" s="11">
        <v>12615</v>
      </c>
      <c r="W17" s="47" t="s">
        <v>152</v>
      </c>
      <c r="X17" s="76" t="s">
        <v>547</v>
      </c>
      <c r="Y17" s="12" t="s">
        <v>1</v>
      </c>
      <c r="Z17" s="11">
        <v>2115</v>
      </c>
      <c r="AA17" s="47" t="s">
        <v>153</v>
      </c>
      <c r="AB17" s="12"/>
      <c r="AC17" s="12" t="s">
        <v>1</v>
      </c>
      <c r="AD17" s="11">
        <v>2215</v>
      </c>
      <c r="AE17" s="47" t="s">
        <v>154</v>
      </c>
      <c r="AF17" s="12"/>
      <c r="AG17" s="12"/>
      <c r="AH17" s="11">
        <v>2315</v>
      </c>
      <c r="AI17" s="47" t="s">
        <v>140</v>
      </c>
      <c r="AJ17" s="12"/>
      <c r="AK17" s="12" t="s">
        <v>1</v>
      </c>
      <c r="AL17" s="11">
        <v>2415</v>
      </c>
      <c r="AM17" s="47" t="s">
        <v>155</v>
      </c>
      <c r="AN17" s="76" t="s">
        <v>547</v>
      </c>
      <c r="AO17" s="12" t="s">
        <v>1</v>
      </c>
      <c r="AP17" s="11">
        <v>2515</v>
      </c>
      <c r="AQ17" s="47" t="s">
        <v>156</v>
      </c>
      <c r="AR17" s="12"/>
      <c r="AS17" s="12" t="s">
        <v>1</v>
      </c>
      <c r="AT17" s="11">
        <v>2615</v>
      </c>
      <c r="AU17" s="47" t="s">
        <v>132</v>
      </c>
      <c r="AV17" s="12"/>
      <c r="AW17" s="13" t="s">
        <v>1</v>
      </c>
      <c r="AY17" s="80" t="str">
        <f>+'[1]69-72復興'!D17</f>
        <v>須培琳</v>
      </c>
      <c r="AZ17" s="81" t="str">
        <f>+'[1]69-72復興'!K17</f>
        <v>Y</v>
      </c>
      <c r="BA17" s="76" t="str">
        <f>+'[1]69-72復興'!AO17</f>
        <v>R</v>
      </c>
      <c r="BB17" s="81">
        <f>+'[1]69-72復興'!AS17</f>
        <v>0</v>
      </c>
      <c r="BC17" s="81">
        <f>+'[1]69-72復興'!AT17</f>
        <v>0</v>
      </c>
      <c r="BD17" s="81">
        <f>+'[1]69-72復興'!AU17</f>
        <v>0</v>
      </c>
      <c r="BE17" s="81" t="str">
        <f>+'[1]69-72復興'!AV17</f>
        <v>智</v>
      </c>
      <c r="BF17" s="81" t="str">
        <f>+'[1]69-72復興'!AW17</f>
        <v>智</v>
      </c>
      <c r="BG17" s="81" t="str">
        <f>+'[1]69-72復興'!AX17</f>
        <v>智</v>
      </c>
      <c r="BH17" s="81" t="str">
        <f>+'[1]69-72復興'!AY17</f>
        <v>Line</v>
      </c>
    </row>
    <row r="18" spans="2:60" ht="16.5">
      <c r="B18" s="11">
        <v>12116</v>
      </c>
      <c r="C18" s="47" t="s">
        <v>157</v>
      </c>
      <c r="D18" s="76" t="s">
        <v>547</v>
      </c>
      <c r="E18" s="12" t="s">
        <v>1</v>
      </c>
      <c r="F18" s="11">
        <v>12216</v>
      </c>
      <c r="G18" s="47" t="s">
        <v>158</v>
      </c>
      <c r="H18" s="12"/>
      <c r="I18" s="12" t="s">
        <v>1</v>
      </c>
      <c r="J18" s="11">
        <v>12316</v>
      </c>
      <c r="K18" s="47" t="s">
        <v>159</v>
      </c>
      <c r="L18" s="76" t="s">
        <v>547</v>
      </c>
      <c r="M18" s="12" t="s">
        <v>1</v>
      </c>
      <c r="N18" s="11">
        <v>12416</v>
      </c>
      <c r="O18" s="47" t="s">
        <v>160</v>
      </c>
      <c r="P18" s="12"/>
      <c r="Q18" s="12" t="s">
        <v>1</v>
      </c>
      <c r="R18" s="11">
        <v>12516</v>
      </c>
      <c r="S18" s="47" t="s">
        <v>161</v>
      </c>
      <c r="T18" s="12"/>
      <c r="U18" s="12" t="s">
        <v>1</v>
      </c>
      <c r="V18" s="11">
        <v>12616</v>
      </c>
      <c r="W18" s="47" t="s">
        <v>162</v>
      </c>
      <c r="X18" s="12"/>
      <c r="Y18" s="12" t="s">
        <v>1</v>
      </c>
      <c r="Z18" s="11">
        <v>2116</v>
      </c>
      <c r="AA18" s="47" t="s">
        <v>163</v>
      </c>
      <c r="AB18" s="12"/>
      <c r="AC18" s="12" t="s">
        <v>1</v>
      </c>
      <c r="AD18" s="11">
        <v>2216</v>
      </c>
      <c r="AE18" s="47" t="s">
        <v>164</v>
      </c>
      <c r="AF18" s="12"/>
      <c r="AG18" s="12" t="s">
        <v>1</v>
      </c>
      <c r="AH18" s="11">
        <v>2316</v>
      </c>
      <c r="AI18" s="47" t="s">
        <v>518</v>
      </c>
      <c r="AJ18" s="12"/>
      <c r="AK18" s="12" t="s">
        <v>1</v>
      </c>
      <c r="AL18" s="11">
        <v>2416</v>
      </c>
      <c r="AM18" s="47" t="s">
        <v>165</v>
      </c>
      <c r="AN18" s="12"/>
      <c r="AO18" s="12" t="s">
        <v>1</v>
      </c>
      <c r="AP18" s="11">
        <v>2516</v>
      </c>
      <c r="AQ18" s="47" t="s">
        <v>166</v>
      </c>
      <c r="AR18" s="12"/>
      <c r="AS18" s="12" t="s">
        <v>1</v>
      </c>
      <c r="AT18" s="11">
        <v>2616</v>
      </c>
      <c r="AU18" s="47" t="s">
        <v>167</v>
      </c>
      <c r="AV18" s="12"/>
      <c r="AW18" s="13" t="s">
        <v>1</v>
      </c>
      <c r="AY18" s="80" t="str">
        <f>+'[1]69-72復興'!D18</f>
        <v>楊克家</v>
      </c>
      <c r="AZ18" s="81" t="str">
        <f>+'[1]69-72復興'!K18</f>
        <v>Y</v>
      </c>
      <c r="BA18" s="76" t="str">
        <f>+'[1]69-72復興'!AO18</f>
        <v>R2</v>
      </c>
      <c r="BB18" s="81" t="str">
        <f>+'[1]69-72復興'!AS18</f>
        <v>忠</v>
      </c>
      <c r="BC18" s="81" t="str">
        <f>+'[1]69-72復興'!AT18</f>
        <v>忠</v>
      </c>
      <c r="BD18" s="81" t="str">
        <f>+'[1]69-72復興'!AU18</f>
        <v>義</v>
      </c>
      <c r="BE18" s="81">
        <f>+'[1]69-72復興'!AV18</f>
        <v>0</v>
      </c>
      <c r="BF18" s="81">
        <f>+'[1]69-72復興'!AW18</f>
        <v>0</v>
      </c>
      <c r="BG18" s="81">
        <f>+'[1]69-72復興'!AX18</f>
        <v>0</v>
      </c>
      <c r="BH18" s="81">
        <f>+'[1]69-72復興'!AY18</f>
        <v>0</v>
      </c>
    </row>
    <row r="19" spans="2:60" ht="16.5">
      <c r="B19" s="11">
        <v>12117</v>
      </c>
      <c r="C19" s="47" t="s">
        <v>168</v>
      </c>
      <c r="D19" s="12"/>
      <c r="E19" s="12" t="s">
        <v>1</v>
      </c>
      <c r="F19" s="11">
        <v>12217</v>
      </c>
      <c r="G19" s="47" t="s">
        <v>169</v>
      </c>
      <c r="H19" s="76" t="s">
        <v>1396</v>
      </c>
      <c r="I19" s="12" t="s">
        <v>1</v>
      </c>
      <c r="J19" s="11">
        <v>12317</v>
      </c>
      <c r="K19" s="47" t="s">
        <v>519</v>
      </c>
      <c r="L19" s="12"/>
      <c r="M19" s="12" t="s">
        <v>1</v>
      </c>
      <c r="N19" s="11">
        <v>12417</v>
      </c>
      <c r="O19" s="47" t="s">
        <v>170</v>
      </c>
      <c r="P19" s="76" t="s">
        <v>1396</v>
      </c>
      <c r="Q19" s="12" t="s">
        <v>1</v>
      </c>
      <c r="R19" s="11">
        <v>12517</v>
      </c>
      <c r="S19" s="47" t="s">
        <v>171</v>
      </c>
      <c r="T19" s="12"/>
      <c r="U19" s="12" t="s">
        <v>1397</v>
      </c>
      <c r="V19" s="11">
        <v>12617</v>
      </c>
      <c r="W19" s="59" t="s">
        <v>1398</v>
      </c>
      <c r="X19" s="76" t="s">
        <v>547</v>
      </c>
      <c r="Y19" s="12" t="s">
        <v>1</v>
      </c>
      <c r="Z19" s="11">
        <v>2117</v>
      </c>
      <c r="AA19" s="47" t="s">
        <v>173</v>
      </c>
      <c r="AB19" s="12"/>
      <c r="AC19" s="12" t="s">
        <v>1</v>
      </c>
      <c r="AD19" s="11">
        <v>2217</v>
      </c>
      <c r="AE19" s="47" t="s">
        <v>174</v>
      </c>
      <c r="AF19" s="76" t="s">
        <v>547</v>
      </c>
      <c r="AG19" s="12" t="s">
        <v>1</v>
      </c>
      <c r="AH19" s="11">
        <v>2317</v>
      </c>
      <c r="AI19" s="47" t="s">
        <v>175</v>
      </c>
      <c r="AJ19" s="76" t="s">
        <v>547</v>
      </c>
      <c r="AK19" s="12" t="s">
        <v>1</v>
      </c>
      <c r="AL19" s="11">
        <v>2417</v>
      </c>
      <c r="AM19" s="47" t="s">
        <v>520</v>
      </c>
      <c r="AN19" s="12"/>
      <c r="AO19" s="12" t="s">
        <v>1</v>
      </c>
      <c r="AP19" s="11">
        <v>2517</v>
      </c>
      <c r="AQ19" s="47" t="s">
        <v>176</v>
      </c>
      <c r="AR19" s="12"/>
      <c r="AS19" s="12" t="s">
        <v>1</v>
      </c>
      <c r="AT19" s="11">
        <v>2617</v>
      </c>
      <c r="AU19" s="47" t="s">
        <v>177</v>
      </c>
      <c r="AV19" s="12"/>
      <c r="AW19" s="13" t="s">
        <v>1</v>
      </c>
      <c r="AY19" s="80" t="str">
        <f>+'[1]69-72復興'!D19</f>
        <v>壽明蕙</v>
      </c>
      <c r="AZ19" s="81" t="str">
        <f>+'[1]69-72復興'!K19</f>
        <v>Y</v>
      </c>
      <c r="BA19" s="76" t="str">
        <f>+'[1]69-72復興'!AO19</f>
        <v>R</v>
      </c>
      <c r="BB19" s="81" t="str">
        <f>+'[1]69-72復興'!AS19</f>
        <v>忠</v>
      </c>
      <c r="BC19" s="81" t="str">
        <f>+'[1]69-72復興'!AT19</f>
        <v>忠</v>
      </c>
      <c r="BD19" s="81" t="str">
        <f>+'[1]69-72復興'!AU19</f>
        <v>孝</v>
      </c>
      <c r="BE19" s="81">
        <f>+'[1]69-72復興'!AV19</f>
        <v>0</v>
      </c>
      <c r="BF19" s="81">
        <f>+'[1]69-72復興'!AW19</f>
        <v>0</v>
      </c>
      <c r="BG19" s="81">
        <f>+'[1]69-72復興'!AX19</f>
        <v>0</v>
      </c>
      <c r="BH19" s="81">
        <f>+'[1]69-72復興'!AY19</f>
        <v>0</v>
      </c>
    </row>
    <row r="20" spans="2:60" ht="16.5">
      <c r="B20" s="11">
        <v>12118</v>
      </c>
      <c r="C20" s="47" t="s">
        <v>521</v>
      </c>
      <c r="D20" s="76"/>
      <c r="E20" s="12" t="s">
        <v>1</v>
      </c>
      <c r="F20" s="11">
        <v>12218</v>
      </c>
      <c r="G20" s="47" t="s">
        <v>178</v>
      </c>
      <c r="H20" s="76" t="s">
        <v>1399</v>
      </c>
      <c r="I20" s="12" t="s">
        <v>1</v>
      </c>
      <c r="J20" s="11">
        <v>12318</v>
      </c>
      <c r="K20" s="47" t="s">
        <v>179</v>
      </c>
      <c r="L20" s="12"/>
      <c r="M20" s="12"/>
      <c r="N20" s="11">
        <v>12418</v>
      </c>
      <c r="O20" s="47" t="s">
        <v>180</v>
      </c>
      <c r="P20" s="12"/>
      <c r="Q20" s="12" t="s">
        <v>1</v>
      </c>
      <c r="R20" s="11">
        <v>12518</v>
      </c>
      <c r="S20" s="47" t="s">
        <v>181</v>
      </c>
      <c r="T20" s="12"/>
      <c r="U20" s="12" t="s">
        <v>1</v>
      </c>
      <c r="V20" s="11">
        <v>12618</v>
      </c>
      <c r="W20" s="47" t="s">
        <v>182</v>
      </c>
      <c r="X20" s="12"/>
      <c r="Y20" s="12" t="s">
        <v>1</v>
      </c>
      <c r="Z20" s="11">
        <v>2118</v>
      </c>
      <c r="AA20" s="47" t="s">
        <v>25</v>
      </c>
      <c r="AB20" s="76" t="s">
        <v>1399</v>
      </c>
      <c r="AC20" s="12" t="s">
        <v>1</v>
      </c>
      <c r="AD20" s="11">
        <v>2218</v>
      </c>
      <c r="AE20" s="47" t="s">
        <v>183</v>
      </c>
      <c r="AF20" s="76" t="s">
        <v>1399</v>
      </c>
      <c r="AG20" s="12" t="s">
        <v>1</v>
      </c>
      <c r="AH20" s="11">
        <v>2318</v>
      </c>
      <c r="AI20" s="47" t="s">
        <v>184</v>
      </c>
      <c r="AJ20" s="12"/>
      <c r="AK20" s="12"/>
      <c r="AL20" s="11">
        <v>2418</v>
      </c>
      <c r="AM20" s="47" t="s">
        <v>185</v>
      </c>
      <c r="AN20" s="12"/>
      <c r="AO20" s="12" t="s">
        <v>1</v>
      </c>
      <c r="AP20" s="11">
        <v>2518</v>
      </c>
      <c r="AQ20" s="47" t="s">
        <v>186</v>
      </c>
      <c r="AR20" s="12"/>
      <c r="AS20" s="12" t="s">
        <v>1</v>
      </c>
      <c r="AT20" s="11">
        <v>2618</v>
      </c>
      <c r="AU20" s="47" t="s">
        <v>187</v>
      </c>
      <c r="AV20" s="12"/>
      <c r="AW20" s="13" t="s">
        <v>1</v>
      </c>
      <c r="AY20" s="80" t="str">
        <f>+'[1]69-72復興'!D20</f>
        <v>邊　浩</v>
      </c>
      <c r="AZ20" s="81" t="str">
        <f>+'[1]69-72復興'!K20</f>
        <v>Y</v>
      </c>
      <c r="BA20" s="76" t="str">
        <f>+'[1]69-72復興'!AO20</f>
        <v>R</v>
      </c>
      <c r="BB20" s="81" t="str">
        <f>+'[1]69-72復興'!AS20</f>
        <v>忠</v>
      </c>
      <c r="BC20" s="81" t="str">
        <f>+'[1]69-72復興'!AT20</f>
        <v>忠</v>
      </c>
      <c r="BD20" s="81" t="str">
        <f>+'[1]69-72復興'!AU20</f>
        <v>愛</v>
      </c>
      <c r="BE20" s="81" t="str">
        <f>+'[1]69-72復興'!AV20</f>
        <v>仁</v>
      </c>
      <c r="BF20" s="81" t="str">
        <f>+'[1]69-72復興'!AW20</f>
        <v>信</v>
      </c>
      <c r="BG20" s="81" t="str">
        <f>+'[1]69-72復興'!AX20</f>
        <v>信</v>
      </c>
      <c r="BH20" s="81" t="str">
        <f>+'[1]69-72復興'!AY20</f>
        <v>Line</v>
      </c>
    </row>
    <row r="21" spans="2:60" ht="16.5">
      <c r="B21" s="11">
        <v>12119</v>
      </c>
      <c r="C21" s="47" t="s">
        <v>188</v>
      </c>
      <c r="D21" s="76" t="s">
        <v>547</v>
      </c>
      <c r="E21" s="12" t="s">
        <v>1</v>
      </c>
      <c r="F21" s="11">
        <v>12219</v>
      </c>
      <c r="G21" s="47" t="s">
        <v>189</v>
      </c>
      <c r="H21" s="76" t="s">
        <v>547</v>
      </c>
      <c r="I21" s="12" t="s">
        <v>1</v>
      </c>
      <c r="J21" s="11">
        <v>12319</v>
      </c>
      <c r="K21" s="47" t="s">
        <v>522</v>
      </c>
      <c r="L21" s="12"/>
      <c r="M21" s="12" t="s">
        <v>1</v>
      </c>
      <c r="N21" s="11">
        <v>12419</v>
      </c>
      <c r="O21" s="47" t="s">
        <v>190</v>
      </c>
      <c r="P21" s="76" t="s">
        <v>547</v>
      </c>
      <c r="Q21" s="12" t="s">
        <v>1</v>
      </c>
      <c r="R21" s="11">
        <v>12519</v>
      </c>
      <c r="S21" s="47" t="s">
        <v>191</v>
      </c>
      <c r="T21" s="12"/>
      <c r="U21" s="12"/>
      <c r="V21" s="58">
        <v>12619</v>
      </c>
      <c r="W21" s="47" t="s">
        <v>192</v>
      </c>
      <c r="X21" s="76" t="s">
        <v>547</v>
      </c>
      <c r="Y21" s="12" t="s">
        <v>1</v>
      </c>
      <c r="Z21" s="11">
        <v>2119</v>
      </c>
      <c r="AA21" s="47" t="s">
        <v>193</v>
      </c>
      <c r="AB21" s="76" t="s">
        <v>547</v>
      </c>
      <c r="AC21" s="12" t="s">
        <v>1</v>
      </c>
      <c r="AD21" s="11">
        <v>2219</v>
      </c>
      <c r="AE21" s="47" t="s">
        <v>194</v>
      </c>
      <c r="AF21" s="76" t="s">
        <v>547</v>
      </c>
      <c r="AG21" s="12" t="s">
        <v>1</v>
      </c>
      <c r="AH21" s="11">
        <v>2319</v>
      </c>
      <c r="AI21" s="47" t="s">
        <v>195</v>
      </c>
      <c r="AJ21" s="12"/>
      <c r="AK21" s="12" t="s">
        <v>1</v>
      </c>
      <c r="AL21" s="11">
        <v>2419</v>
      </c>
      <c r="AM21" s="47" t="s">
        <v>523</v>
      </c>
      <c r="AN21" s="12"/>
      <c r="AO21" s="12" t="s">
        <v>1</v>
      </c>
      <c r="AP21" s="11">
        <v>2519</v>
      </c>
      <c r="AQ21" s="47" t="s">
        <v>196</v>
      </c>
      <c r="AR21" s="76" t="s">
        <v>547</v>
      </c>
      <c r="AS21" s="12" t="s">
        <v>1</v>
      </c>
      <c r="AT21" s="11">
        <v>2619</v>
      </c>
      <c r="AU21" s="47" t="s">
        <v>99</v>
      </c>
      <c r="AV21" s="76"/>
      <c r="AW21" s="13" t="s">
        <v>1</v>
      </c>
      <c r="AY21" s="80" t="str">
        <f>+'[1]69-72復興'!D21</f>
        <v>白斌傑</v>
      </c>
      <c r="AZ21" s="81" t="str">
        <f>+'[1]69-72復興'!K21</f>
        <v>Y</v>
      </c>
      <c r="BA21" s="76" t="str">
        <f>+'[1]69-72復興'!AO21</f>
        <v>R</v>
      </c>
      <c r="BB21" s="81" t="str">
        <f>+'[1]69-72復興'!AS21</f>
        <v>信</v>
      </c>
      <c r="BC21" s="81" t="str">
        <f>+'[1]69-72復興'!AT21</f>
        <v>信</v>
      </c>
      <c r="BD21" s="81" t="str">
        <f>+'[1]69-72復興'!AU21</f>
        <v>義</v>
      </c>
      <c r="BE21" s="81" t="str">
        <f>+'[1]69-72復興'!AV21</f>
        <v>望</v>
      </c>
      <c r="BF21" s="81" t="str">
        <f>+'[1]69-72復興'!AW21</f>
        <v>信</v>
      </c>
      <c r="BG21" s="81" t="str">
        <f>+'[1]69-72復興'!AX21</f>
        <v>信</v>
      </c>
      <c r="BH21" s="81" t="str">
        <f>+'[1]69-72復興'!AY21</f>
        <v>Line</v>
      </c>
    </row>
    <row r="22" spans="2:60" ht="16.5">
      <c r="B22" s="11">
        <v>12120</v>
      </c>
      <c r="C22" s="47" t="s">
        <v>197</v>
      </c>
      <c r="D22" s="76" t="s">
        <v>547</v>
      </c>
      <c r="E22" s="12" t="s">
        <v>1</v>
      </c>
      <c r="F22" s="11">
        <v>12220</v>
      </c>
      <c r="G22" s="47" t="s">
        <v>198</v>
      </c>
      <c r="H22" s="12"/>
      <c r="I22" s="12" t="s">
        <v>1</v>
      </c>
      <c r="J22" s="11">
        <v>12320</v>
      </c>
      <c r="K22" s="47" t="s">
        <v>199</v>
      </c>
      <c r="L22" s="12"/>
      <c r="M22" s="12" t="s">
        <v>1</v>
      </c>
      <c r="N22" s="11">
        <v>12420</v>
      </c>
      <c r="O22" s="47" t="s">
        <v>154</v>
      </c>
      <c r="P22" s="12"/>
      <c r="Q22" s="12"/>
      <c r="R22" s="11">
        <v>12520</v>
      </c>
      <c r="S22" s="47" t="s">
        <v>166</v>
      </c>
      <c r="T22" s="12"/>
      <c r="U22" s="12" t="s">
        <v>1</v>
      </c>
      <c r="V22" s="11">
        <v>12620</v>
      </c>
      <c r="W22" s="47" t="s">
        <v>200</v>
      </c>
      <c r="X22" s="12"/>
      <c r="Y22" s="12" t="s">
        <v>1</v>
      </c>
      <c r="Z22" s="11">
        <v>2120</v>
      </c>
      <c r="AA22" s="47" t="s">
        <v>201</v>
      </c>
      <c r="AB22" s="12"/>
      <c r="AC22" s="12" t="s">
        <v>1</v>
      </c>
      <c r="AD22" s="11">
        <v>2220</v>
      </c>
      <c r="AE22" s="47" t="s">
        <v>202</v>
      </c>
      <c r="AF22" s="12"/>
      <c r="AG22" s="12" t="s">
        <v>1</v>
      </c>
      <c r="AH22" s="11">
        <v>2320</v>
      </c>
      <c r="AI22" s="47" t="s">
        <v>203</v>
      </c>
      <c r="AJ22" s="12"/>
      <c r="AK22" s="12" t="s">
        <v>1</v>
      </c>
      <c r="AL22" s="11">
        <v>2420</v>
      </c>
      <c r="AM22" s="47" t="s">
        <v>204</v>
      </c>
      <c r="AN22" s="12"/>
      <c r="AO22" s="12" t="s">
        <v>1</v>
      </c>
      <c r="AP22" s="11">
        <v>2520</v>
      </c>
      <c r="AQ22" s="47" t="s">
        <v>205</v>
      </c>
      <c r="AR22" s="76"/>
      <c r="AS22" s="12" t="s">
        <v>1</v>
      </c>
      <c r="AT22" s="11">
        <v>2620</v>
      </c>
      <c r="AU22" s="47" t="s">
        <v>206</v>
      </c>
      <c r="AV22" s="76"/>
      <c r="AW22" s="13" t="s">
        <v>1</v>
      </c>
      <c r="AY22" s="80" t="str">
        <f>+'[1]69-72復興'!D22</f>
        <v>林　莉</v>
      </c>
      <c r="AZ22" s="81" t="str">
        <f>+'[1]69-72復興'!K22</f>
        <v>Y</v>
      </c>
      <c r="BA22" s="76" t="str">
        <f>+'[1]69-72復興'!AO22</f>
        <v>R</v>
      </c>
      <c r="BB22" s="81" t="str">
        <f>+'[1]69-72復興'!AS22</f>
        <v>仁</v>
      </c>
      <c r="BC22" s="81" t="str">
        <f>+'[1]69-72復興'!AT22</f>
        <v>仁</v>
      </c>
      <c r="BD22" s="81" t="str">
        <f>+'[1]69-72復興'!AU22</f>
        <v>仁</v>
      </c>
      <c r="BE22" s="81" t="str">
        <f>+'[1]69-72復興'!AV22</f>
        <v>愛</v>
      </c>
      <c r="BF22" s="81" t="str">
        <f>+'[1]69-72復興'!AW22</f>
        <v>愛</v>
      </c>
      <c r="BG22" s="81" t="str">
        <f>+'[1]69-72復興'!AX22</f>
        <v>愛</v>
      </c>
      <c r="BH22" s="81" t="str">
        <f>+'[1]69-72復興'!AY22</f>
        <v>Line</v>
      </c>
    </row>
    <row r="23" spans="2:60" ht="16.5">
      <c r="B23" s="11">
        <v>12121</v>
      </c>
      <c r="C23" s="47" t="s">
        <v>207</v>
      </c>
      <c r="D23" s="12"/>
      <c r="E23" s="12"/>
      <c r="F23" s="11">
        <v>12221</v>
      </c>
      <c r="G23" s="47" t="s">
        <v>208</v>
      </c>
      <c r="H23" s="76"/>
      <c r="I23" s="12" t="s">
        <v>1</v>
      </c>
      <c r="J23" s="11">
        <v>12321</v>
      </c>
      <c r="K23" s="47" t="s">
        <v>209</v>
      </c>
      <c r="L23" s="76" t="s">
        <v>1400</v>
      </c>
      <c r="M23" s="12" t="s">
        <v>1</v>
      </c>
      <c r="N23" s="11">
        <v>12421</v>
      </c>
      <c r="O23" s="47" t="s">
        <v>524</v>
      </c>
      <c r="P23" s="12"/>
      <c r="Q23" s="12"/>
      <c r="R23" s="11">
        <v>12521</v>
      </c>
      <c r="S23" s="47" t="s">
        <v>210</v>
      </c>
      <c r="T23" s="76"/>
      <c r="U23" s="12" t="s">
        <v>1</v>
      </c>
      <c r="V23" s="11">
        <v>12621</v>
      </c>
      <c r="W23" s="47" t="s">
        <v>211</v>
      </c>
      <c r="X23" s="76" t="s">
        <v>1400</v>
      </c>
      <c r="Y23" s="12" t="s">
        <v>1</v>
      </c>
      <c r="Z23" s="11">
        <v>2121</v>
      </c>
      <c r="AA23" s="47" t="s">
        <v>49</v>
      </c>
      <c r="AB23" s="12"/>
      <c r="AC23" s="12" t="s">
        <v>1</v>
      </c>
      <c r="AD23" s="11">
        <v>2221</v>
      </c>
      <c r="AE23" s="47" t="s">
        <v>212</v>
      </c>
      <c r="AF23" s="12"/>
      <c r="AG23" s="12" t="s">
        <v>1</v>
      </c>
      <c r="AH23" s="11">
        <v>2321</v>
      </c>
      <c r="AI23" s="47" t="s">
        <v>213</v>
      </c>
      <c r="AJ23" s="12"/>
      <c r="AK23" s="12" t="s">
        <v>1</v>
      </c>
      <c r="AL23" s="11">
        <v>2421</v>
      </c>
      <c r="AM23" s="47" t="s">
        <v>214</v>
      </c>
      <c r="AN23" s="12" t="s">
        <v>555</v>
      </c>
      <c r="AO23" s="12" t="s">
        <v>1</v>
      </c>
      <c r="AP23" s="11">
        <v>2521</v>
      </c>
      <c r="AQ23" s="47" t="s">
        <v>215</v>
      </c>
      <c r="AR23" s="12"/>
      <c r="AS23" s="12" t="s">
        <v>1</v>
      </c>
      <c r="AT23" s="11">
        <v>2621</v>
      </c>
      <c r="AU23" s="47" t="s">
        <v>216</v>
      </c>
      <c r="AV23" s="12"/>
      <c r="AW23" s="13"/>
      <c r="AY23" s="80" t="str">
        <f>+'[1]69-72復興'!D23</f>
        <v>張中平</v>
      </c>
      <c r="AZ23" s="81" t="str">
        <f>+'[1]69-72復興'!K23</f>
        <v>Y</v>
      </c>
      <c r="BA23" s="76" t="str">
        <f>+'[1]69-72復興'!AO23</f>
        <v>R</v>
      </c>
      <c r="BB23" s="81" t="str">
        <f>+'[1]69-72復興'!AS23</f>
        <v>孝</v>
      </c>
      <c r="BC23" s="81" t="str">
        <f>+'[1]69-72復興'!AT23</f>
        <v>孝</v>
      </c>
      <c r="BD23" s="81" t="str">
        <f>+'[1]69-72復興'!AU23</f>
        <v>愛</v>
      </c>
      <c r="BE23" s="81">
        <f>+'[1]69-72復興'!AV23</f>
        <v>0</v>
      </c>
      <c r="BF23" s="81">
        <f>+'[1]69-72復興'!AW23</f>
        <v>0</v>
      </c>
      <c r="BG23" s="81" t="str">
        <f>+'[1]69-72復興'!AX23</f>
        <v>信</v>
      </c>
      <c r="BH23" s="81" t="str">
        <f>+'[1]69-72復興'!AY23</f>
        <v>Line</v>
      </c>
    </row>
    <row r="24" spans="2:60" ht="16.5">
      <c r="B24" s="11">
        <v>12122</v>
      </c>
      <c r="C24" s="47" t="s">
        <v>217</v>
      </c>
      <c r="D24" s="12"/>
      <c r="E24" s="12" t="s">
        <v>1</v>
      </c>
      <c r="F24" s="11">
        <v>12222</v>
      </c>
      <c r="G24" s="47" t="s">
        <v>218</v>
      </c>
      <c r="H24" s="12"/>
      <c r="I24" s="12" t="s">
        <v>546</v>
      </c>
      <c r="J24" s="11">
        <v>12322</v>
      </c>
      <c r="K24" s="47" t="s">
        <v>219</v>
      </c>
      <c r="L24" s="12"/>
      <c r="M24" s="12" t="s">
        <v>1</v>
      </c>
      <c r="N24" s="11">
        <v>12422</v>
      </c>
      <c r="O24" s="47" t="s">
        <v>220</v>
      </c>
      <c r="P24" s="76" t="s">
        <v>547</v>
      </c>
      <c r="Q24" s="12" t="s">
        <v>1</v>
      </c>
      <c r="R24" s="11">
        <v>12522</v>
      </c>
      <c r="S24" s="47" t="s">
        <v>221</v>
      </c>
      <c r="T24" s="12"/>
      <c r="U24" s="12" t="s">
        <v>1</v>
      </c>
      <c r="V24" s="11">
        <v>12622</v>
      </c>
      <c r="W24" s="47" t="s">
        <v>222</v>
      </c>
      <c r="X24" s="76" t="s">
        <v>547</v>
      </c>
      <c r="Y24" s="12" t="s">
        <v>1</v>
      </c>
      <c r="Z24" s="11">
        <v>2122</v>
      </c>
      <c r="AA24" s="47" t="s">
        <v>60</v>
      </c>
      <c r="AB24" s="76" t="s">
        <v>547</v>
      </c>
      <c r="AC24" s="12" t="s">
        <v>1</v>
      </c>
      <c r="AD24" s="11">
        <v>2222</v>
      </c>
      <c r="AE24" s="47" t="s">
        <v>223</v>
      </c>
      <c r="AF24" s="12"/>
      <c r="AG24" s="12" t="s">
        <v>1</v>
      </c>
      <c r="AH24" s="11">
        <v>2322</v>
      </c>
      <c r="AI24" s="47" t="s">
        <v>224</v>
      </c>
      <c r="AJ24" s="12"/>
      <c r="AK24" s="12" t="s">
        <v>1</v>
      </c>
      <c r="AL24" s="11">
        <v>2422</v>
      </c>
      <c r="AM24" s="47" t="s">
        <v>525</v>
      </c>
      <c r="AN24" s="12"/>
      <c r="AO24" s="12"/>
      <c r="AP24" s="11">
        <v>2522</v>
      </c>
      <c r="AQ24" s="47" t="s">
        <v>225</v>
      </c>
      <c r="AR24" s="12"/>
      <c r="AS24" s="12" t="s">
        <v>1</v>
      </c>
      <c r="AT24" s="11">
        <v>2622</v>
      </c>
      <c r="AU24" s="47" t="s">
        <v>226</v>
      </c>
      <c r="AV24" s="12"/>
      <c r="AW24" s="13" t="s">
        <v>1</v>
      </c>
      <c r="AY24" s="80" t="str">
        <f>+'[1]69-72復興'!D24</f>
        <v>陳中和</v>
      </c>
      <c r="AZ24" s="81" t="str">
        <f>+'[1]69-72復興'!K24</f>
        <v>Y</v>
      </c>
      <c r="BA24" s="76" t="str">
        <f>+'[1]69-72復興'!AO24</f>
        <v>R</v>
      </c>
      <c r="BB24" s="81">
        <f>+'[1]69-72復興'!AS24</f>
        <v>0</v>
      </c>
      <c r="BC24" s="81">
        <f>+'[1]69-72復興'!AT24</f>
        <v>0</v>
      </c>
      <c r="BD24" s="81">
        <f>+'[1]69-72復興'!AU24</f>
        <v>0</v>
      </c>
      <c r="BE24" s="81" t="str">
        <f>+'[1]69-72復興'!AV24</f>
        <v>勇</v>
      </c>
      <c r="BF24" s="81" t="str">
        <f>+'[1]69-72復興'!AW24</f>
        <v>信</v>
      </c>
      <c r="BG24" s="81" t="str">
        <f>+'[1]69-72復興'!AX24</f>
        <v>信</v>
      </c>
      <c r="BH24" s="81" t="str">
        <f>+'[1]69-72復興'!AY24</f>
        <v>Line</v>
      </c>
    </row>
    <row r="25" spans="2:60" ht="16.5">
      <c r="B25" s="11">
        <v>12123</v>
      </c>
      <c r="C25" s="47" t="s">
        <v>227</v>
      </c>
      <c r="D25" s="12"/>
      <c r="E25" s="12" t="s">
        <v>1</v>
      </c>
      <c r="F25" s="11">
        <v>12223</v>
      </c>
      <c r="G25" s="47" t="s">
        <v>228</v>
      </c>
      <c r="H25" s="76" t="s">
        <v>547</v>
      </c>
      <c r="I25" s="12" t="s">
        <v>1</v>
      </c>
      <c r="J25" s="11">
        <v>12323</v>
      </c>
      <c r="K25" s="47" t="s">
        <v>229</v>
      </c>
      <c r="L25" s="12"/>
      <c r="M25" s="12" t="s">
        <v>1</v>
      </c>
      <c r="N25" s="11">
        <v>12423</v>
      </c>
      <c r="O25" s="47" t="s">
        <v>230</v>
      </c>
      <c r="P25" s="12"/>
      <c r="Q25" s="12" t="s">
        <v>1</v>
      </c>
      <c r="R25" s="11">
        <v>12523</v>
      </c>
      <c r="S25" s="47" t="s">
        <v>186</v>
      </c>
      <c r="T25" s="12"/>
      <c r="U25" s="12" t="s">
        <v>1</v>
      </c>
      <c r="V25" s="11">
        <v>12623</v>
      </c>
      <c r="W25" s="47" t="s">
        <v>231</v>
      </c>
      <c r="X25" s="76" t="s">
        <v>547</v>
      </c>
      <c r="Y25" s="12" t="s">
        <v>1</v>
      </c>
      <c r="Z25" s="11">
        <v>2123</v>
      </c>
      <c r="AA25" s="47" t="s">
        <v>232</v>
      </c>
      <c r="AB25" s="12"/>
      <c r="AC25" s="12" t="s">
        <v>1</v>
      </c>
      <c r="AD25" s="11">
        <v>2223</v>
      </c>
      <c r="AE25" s="47" t="s">
        <v>233</v>
      </c>
      <c r="AF25" s="12"/>
      <c r="AG25" s="12" t="s">
        <v>1</v>
      </c>
      <c r="AH25" s="11">
        <v>2323</v>
      </c>
      <c r="AI25" s="47" t="s">
        <v>234</v>
      </c>
      <c r="AJ25" s="76" t="s">
        <v>547</v>
      </c>
      <c r="AK25" s="12" t="s">
        <v>1</v>
      </c>
      <c r="AL25" s="11">
        <v>2423</v>
      </c>
      <c r="AM25" s="47" t="s">
        <v>526</v>
      </c>
      <c r="AN25" s="12"/>
      <c r="AO25" s="12"/>
      <c r="AP25" s="11">
        <v>2523</v>
      </c>
      <c r="AQ25" s="47" t="s">
        <v>235</v>
      </c>
      <c r="AR25" s="12"/>
      <c r="AS25" s="12"/>
      <c r="AT25" s="11">
        <v>2623</v>
      </c>
      <c r="AU25" s="47" t="s">
        <v>236</v>
      </c>
      <c r="AV25" s="12"/>
      <c r="AW25" s="13"/>
      <c r="AY25" s="80" t="str">
        <f>+'[1]69-72復興'!D25</f>
        <v>陳永弘</v>
      </c>
      <c r="AZ25" s="81" t="str">
        <f>+'[1]69-72復興'!K25</f>
        <v>Y</v>
      </c>
      <c r="BA25" s="76" t="str">
        <f>+'[1]69-72復興'!AO25</f>
        <v>R</v>
      </c>
      <c r="BB25" s="81">
        <f>+'[1]69-72復興'!AS25</f>
        <v>0</v>
      </c>
      <c r="BC25" s="81">
        <f>+'[1]69-72復興'!AT25</f>
        <v>0</v>
      </c>
      <c r="BD25" s="81">
        <f>+'[1]69-72復興'!AU25</f>
        <v>0</v>
      </c>
      <c r="BE25" s="81" t="str">
        <f>+'[1]69-72復興'!AV25</f>
        <v>信</v>
      </c>
      <c r="BF25" s="81" t="str">
        <f>+'[1]69-72復興'!AW25</f>
        <v>信</v>
      </c>
      <c r="BG25" s="81" t="str">
        <f>+'[1]69-72復興'!AX25</f>
        <v>信</v>
      </c>
      <c r="BH25" s="81" t="str">
        <f>+'[1]69-72復興'!AY25</f>
        <v>Line</v>
      </c>
    </row>
    <row r="26" spans="2:60" ht="16.5">
      <c r="B26" s="11">
        <v>12124</v>
      </c>
      <c r="C26" s="47" t="s">
        <v>237</v>
      </c>
      <c r="D26" s="12"/>
      <c r="E26" s="12" t="s">
        <v>1</v>
      </c>
      <c r="F26" s="11">
        <v>12224</v>
      </c>
      <c r="G26" s="47" t="s">
        <v>238</v>
      </c>
      <c r="H26" s="12"/>
      <c r="I26" s="12" t="s">
        <v>1</v>
      </c>
      <c r="J26" s="11">
        <v>12324</v>
      </c>
      <c r="K26" s="47" t="s">
        <v>239</v>
      </c>
      <c r="L26" s="12"/>
      <c r="M26" s="12" t="s">
        <v>1</v>
      </c>
      <c r="N26" s="11">
        <v>12424</v>
      </c>
      <c r="O26" s="47" t="s">
        <v>240</v>
      </c>
      <c r="P26" s="12"/>
      <c r="Q26" s="12" t="s">
        <v>1</v>
      </c>
      <c r="R26" s="11">
        <v>12524</v>
      </c>
      <c r="S26" s="47" t="s">
        <v>193</v>
      </c>
      <c r="T26" s="76" t="s">
        <v>547</v>
      </c>
      <c r="U26" s="12" t="s">
        <v>1</v>
      </c>
      <c r="V26" s="11">
        <v>12624</v>
      </c>
      <c r="W26" s="47" t="s">
        <v>241</v>
      </c>
      <c r="X26" s="12"/>
      <c r="Y26" s="12"/>
      <c r="Z26" s="11">
        <v>2124</v>
      </c>
      <c r="AA26" s="47" t="s">
        <v>242</v>
      </c>
      <c r="AB26" s="12"/>
      <c r="AC26" s="12" t="s">
        <v>1</v>
      </c>
      <c r="AD26" s="11">
        <v>2224</v>
      </c>
      <c r="AE26" s="47" t="s">
        <v>243</v>
      </c>
      <c r="AF26" s="76" t="s">
        <v>547</v>
      </c>
      <c r="AG26" s="12" t="s">
        <v>1</v>
      </c>
      <c r="AH26" s="11">
        <v>2324</v>
      </c>
      <c r="AI26" s="47" t="s">
        <v>244</v>
      </c>
      <c r="AJ26" s="76" t="s">
        <v>547</v>
      </c>
      <c r="AK26" s="12" t="s">
        <v>1</v>
      </c>
      <c r="AL26" s="11">
        <v>2424</v>
      </c>
      <c r="AM26" s="47" t="s">
        <v>245</v>
      </c>
      <c r="AN26" s="12"/>
      <c r="AO26" s="12" t="s">
        <v>1</v>
      </c>
      <c r="AP26" s="11">
        <v>2524</v>
      </c>
      <c r="AQ26" s="47" t="s">
        <v>246</v>
      </c>
      <c r="AR26" s="76" t="s">
        <v>547</v>
      </c>
      <c r="AS26" s="12" t="s">
        <v>1</v>
      </c>
      <c r="AT26" s="11">
        <v>2624</v>
      </c>
      <c r="AU26" s="47" t="s">
        <v>171</v>
      </c>
      <c r="AV26" s="76"/>
      <c r="AW26" s="13" t="s">
        <v>546</v>
      </c>
      <c r="AY26" s="80" t="str">
        <f>+'[1]69-72復興'!D26</f>
        <v>陳㵀慶</v>
      </c>
      <c r="AZ26" s="81" t="str">
        <f>+'[1]69-72復興'!K26</f>
        <v>Y</v>
      </c>
      <c r="BA26" s="76" t="str">
        <f>+'[1]69-72復興'!AO26</f>
        <v>R</v>
      </c>
      <c r="BB26" s="81">
        <f>+'[1]69-72復興'!AS26</f>
        <v>0</v>
      </c>
      <c r="BC26" s="81">
        <f>+'[1]69-72復興'!AT26</f>
        <v>0</v>
      </c>
      <c r="BD26" s="81">
        <f>+'[1]69-72復興'!AU26</f>
        <v>0</v>
      </c>
      <c r="BE26" s="81" t="str">
        <f>+'[1]69-72復興'!AV26</f>
        <v>信</v>
      </c>
      <c r="BF26" s="81" t="str">
        <f>+'[1]69-72復興'!AW26</f>
        <v>信</v>
      </c>
      <c r="BG26" s="81" t="str">
        <f>+'[1]69-72復興'!AX26</f>
        <v>信</v>
      </c>
      <c r="BH26" s="81" t="str">
        <f>+'[1]69-72復興'!AY26</f>
        <v>Line</v>
      </c>
    </row>
    <row r="27" spans="2:60" ht="16.5">
      <c r="B27" s="11">
        <v>12125</v>
      </c>
      <c r="C27" s="47" t="s">
        <v>247</v>
      </c>
      <c r="D27" s="12"/>
      <c r="E27" s="12" t="s">
        <v>1401</v>
      </c>
      <c r="F27" s="11">
        <v>12225</v>
      </c>
      <c r="G27" s="47" t="s">
        <v>248</v>
      </c>
      <c r="H27" s="76"/>
      <c r="I27" s="12" t="s">
        <v>1</v>
      </c>
      <c r="J27" s="11">
        <v>12325</v>
      </c>
      <c r="K27" s="47" t="s">
        <v>249</v>
      </c>
      <c r="L27" s="76" t="s">
        <v>1402</v>
      </c>
      <c r="M27" s="12" t="s">
        <v>1</v>
      </c>
      <c r="N27" s="11">
        <v>12425</v>
      </c>
      <c r="O27" s="47" t="s">
        <v>250</v>
      </c>
      <c r="P27" s="12"/>
      <c r="Q27" s="12" t="s">
        <v>1</v>
      </c>
      <c r="R27" s="11">
        <v>12525</v>
      </c>
      <c r="S27" s="47" t="s">
        <v>138</v>
      </c>
      <c r="T27" s="12"/>
      <c r="U27" s="12" t="s">
        <v>1</v>
      </c>
      <c r="V27" s="11">
        <v>12625</v>
      </c>
      <c r="W27" s="47" t="s">
        <v>251</v>
      </c>
      <c r="X27" s="12"/>
      <c r="Y27" s="12" t="s">
        <v>1</v>
      </c>
      <c r="Z27" s="11">
        <v>2125</v>
      </c>
      <c r="AA27" s="47" t="s">
        <v>506</v>
      </c>
      <c r="AB27" s="76" t="s">
        <v>1402</v>
      </c>
      <c r="AC27" s="12" t="s">
        <v>1</v>
      </c>
      <c r="AD27" s="58">
        <v>2225</v>
      </c>
      <c r="AE27" s="47" t="s">
        <v>253</v>
      </c>
      <c r="AF27" s="76" t="s">
        <v>1402</v>
      </c>
      <c r="AG27" s="12" t="s">
        <v>1</v>
      </c>
      <c r="AH27" s="11">
        <v>2325</v>
      </c>
      <c r="AI27" s="47" t="s">
        <v>254</v>
      </c>
      <c r="AJ27" s="12"/>
      <c r="AK27" s="12" t="s">
        <v>1</v>
      </c>
      <c r="AL27" s="11">
        <v>2425</v>
      </c>
      <c r="AM27" s="47" t="s">
        <v>255</v>
      </c>
      <c r="AN27" s="12"/>
      <c r="AO27" s="12" t="s">
        <v>1</v>
      </c>
      <c r="AP27" s="11">
        <v>2525</v>
      </c>
      <c r="AQ27" s="47" t="s">
        <v>256</v>
      </c>
      <c r="AR27" s="76" t="s">
        <v>1402</v>
      </c>
      <c r="AS27" s="12" t="s">
        <v>1</v>
      </c>
      <c r="AT27" s="11">
        <v>2625</v>
      </c>
      <c r="AU27" s="47" t="s">
        <v>78</v>
      </c>
      <c r="AV27" s="76"/>
      <c r="AW27" s="13" t="s">
        <v>1401</v>
      </c>
      <c r="AY27" s="80" t="str">
        <f>+'[1]69-72復興'!D27</f>
        <v>呂士濂</v>
      </c>
      <c r="AZ27" s="81" t="str">
        <f>+'[1]69-72復興'!K27</f>
        <v>Y</v>
      </c>
      <c r="BA27" s="76" t="str">
        <f>+'[1]69-72復興'!AO27</f>
        <v>R</v>
      </c>
      <c r="BB27" s="81">
        <f>+'[1]69-72復興'!AS27</f>
        <v>0</v>
      </c>
      <c r="BC27" s="81">
        <f>+'[1]69-72復興'!AT27</f>
        <v>0</v>
      </c>
      <c r="BD27" s="81">
        <f>+'[1]69-72復興'!AU27</f>
        <v>0</v>
      </c>
      <c r="BE27" s="81" t="str">
        <f>+'[1]69-72復興'!AV27</f>
        <v>毅</v>
      </c>
      <c r="BF27" s="81" t="str">
        <f>+'[1]69-72復興'!AW27</f>
        <v>信</v>
      </c>
      <c r="BG27" s="81" t="str">
        <f>+'[1]69-72復興'!AX27</f>
        <v>信</v>
      </c>
      <c r="BH27" s="81" t="str">
        <f>+'[1]69-72復興'!AY27</f>
        <v>Line</v>
      </c>
    </row>
    <row r="28" spans="2:60" ht="16.5">
      <c r="B28" s="11">
        <v>12126</v>
      </c>
      <c r="C28" s="47" t="s">
        <v>196</v>
      </c>
      <c r="D28" s="76" t="s">
        <v>547</v>
      </c>
      <c r="E28" s="12" t="s">
        <v>1</v>
      </c>
      <c r="F28" s="58">
        <v>12226</v>
      </c>
      <c r="G28" s="47" t="s">
        <v>527</v>
      </c>
      <c r="H28" s="76" t="s">
        <v>547</v>
      </c>
      <c r="I28" s="12" t="s">
        <v>1</v>
      </c>
      <c r="J28" s="11">
        <v>12326</v>
      </c>
      <c r="K28" s="47" t="s">
        <v>257</v>
      </c>
      <c r="L28" s="12"/>
      <c r="M28" s="12" t="s">
        <v>1</v>
      </c>
      <c r="N28" s="11">
        <v>12426</v>
      </c>
      <c r="O28" s="47" t="s">
        <v>258</v>
      </c>
      <c r="P28" s="12"/>
      <c r="Q28" s="12" t="s">
        <v>1</v>
      </c>
      <c r="R28" s="11">
        <v>12526</v>
      </c>
      <c r="S28" s="47" t="s">
        <v>259</v>
      </c>
      <c r="T28" s="12"/>
      <c r="U28" s="12" t="s">
        <v>1</v>
      </c>
      <c r="V28" s="11">
        <v>12626</v>
      </c>
      <c r="W28" s="47" t="s">
        <v>260</v>
      </c>
      <c r="X28" s="12"/>
      <c r="Y28" s="12" t="s">
        <v>1</v>
      </c>
      <c r="Z28" s="11">
        <v>2126</v>
      </c>
      <c r="AA28" s="47" t="s">
        <v>261</v>
      </c>
      <c r="AB28" s="76" t="s">
        <v>547</v>
      </c>
      <c r="AC28" s="12" t="s">
        <v>1082</v>
      </c>
      <c r="AD28" s="11">
        <v>2226</v>
      </c>
      <c r="AE28" s="47" t="s">
        <v>240</v>
      </c>
      <c r="AF28" s="12"/>
      <c r="AG28" s="12" t="s">
        <v>1</v>
      </c>
      <c r="AH28" s="11">
        <v>2326</v>
      </c>
      <c r="AI28" s="47" t="s">
        <v>517</v>
      </c>
      <c r="AJ28" s="76" t="s">
        <v>547</v>
      </c>
      <c r="AK28" s="12" t="s">
        <v>1</v>
      </c>
      <c r="AL28" s="11">
        <v>2426</v>
      </c>
      <c r="AM28" s="47" t="s">
        <v>262</v>
      </c>
      <c r="AN28" s="12"/>
      <c r="AO28" s="12" t="s">
        <v>1</v>
      </c>
      <c r="AP28" s="11">
        <v>2526</v>
      </c>
      <c r="AQ28" s="47" t="s">
        <v>263</v>
      </c>
      <c r="AR28" s="12"/>
      <c r="AS28" s="12" t="s">
        <v>1</v>
      </c>
      <c r="AT28" s="11">
        <v>2626</v>
      </c>
      <c r="AU28" s="47" t="s">
        <v>112</v>
      </c>
      <c r="AV28" s="12"/>
      <c r="AW28" s="13" t="s">
        <v>1</v>
      </c>
      <c r="AY28" s="80" t="str">
        <f>+'[1]69-72復興'!D28</f>
        <v>吳孝三</v>
      </c>
      <c r="AZ28" s="81" t="str">
        <f>+'[1]69-72復興'!K28</f>
        <v>Y</v>
      </c>
      <c r="BA28" s="76" t="str">
        <f>+'[1]69-72復興'!AO28</f>
        <v>R</v>
      </c>
      <c r="BB28" s="81">
        <f>+'[1]69-72復興'!AS28</f>
        <v>0</v>
      </c>
      <c r="BC28" s="81">
        <f>+'[1]69-72復興'!AT28</f>
        <v>0</v>
      </c>
      <c r="BD28" s="81">
        <f>+'[1]69-72復興'!AU28</f>
        <v>0</v>
      </c>
      <c r="BE28" s="81">
        <f>+'[1]69-72復興'!AV28</f>
        <v>0</v>
      </c>
      <c r="BF28" s="81">
        <f>+'[1]69-72復興'!AW28</f>
        <v>0</v>
      </c>
      <c r="BG28" s="81" t="str">
        <f>+'[1]69-72復興'!AX28</f>
        <v>望</v>
      </c>
      <c r="BH28" s="81" t="str">
        <f>+'[1]69-72復興'!AY28</f>
        <v>Line</v>
      </c>
    </row>
    <row r="29" spans="2:60" ht="16.5">
      <c r="B29" s="11">
        <v>12127</v>
      </c>
      <c r="C29" s="47" t="s">
        <v>1403</v>
      </c>
      <c r="D29" s="12"/>
      <c r="E29" s="12" t="s">
        <v>1</v>
      </c>
      <c r="F29" s="11">
        <v>12227</v>
      </c>
      <c r="G29" s="47" t="s">
        <v>264</v>
      </c>
      <c r="H29" s="12"/>
      <c r="I29" s="12" t="s">
        <v>1</v>
      </c>
      <c r="J29" s="11">
        <v>12327</v>
      </c>
      <c r="K29" s="47" t="s">
        <v>265</v>
      </c>
      <c r="L29" s="12"/>
      <c r="M29" s="12" t="s">
        <v>1404</v>
      </c>
      <c r="N29" s="11">
        <v>12427</v>
      </c>
      <c r="O29" s="47" t="s">
        <v>266</v>
      </c>
      <c r="P29" s="12"/>
      <c r="Q29" s="12"/>
      <c r="R29" s="58">
        <v>12527</v>
      </c>
      <c r="S29" s="47" t="s">
        <v>528</v>
      </c>
      <c r="T29" s="76" t="s">
        <v>1399</v>
      </c>
      <c r="U29" s="12" t="s">
        <v>1</v>
      </c>
      <c r="V29" s="11">
        <v>12627</v>
      </c>
      <c r="W29" s="47" t="s">
        <v>267</v>
      </c>
      <c r="X29" s="76" t="s">
        <v>1399</v>
      </c>
      <c r="Y29" s="12" t="s">
        <v>1</v>
      </c>
      <c r="Z29" s="11">
        <v>2127</v>
      </c>
      <c r="AA29" s="47" t="s">
        <v>268</v>
      </c>
      <c r="AB29" s="12"/>
      <c r="AC29" s="12" t="s">
        <v>1</v>
      </c>
      <c r="AD29" s="11">
        <v>2227</v>
      </c>
      <c r="AE29" s="47" t="s">
        <v>504</v>
      </c>
      <c r="AF29" s="12"/>
      <c r="AG29" s="12" t="s">
        <v>1</v>
      </c>
      <c r="AH29" s="11">
        <v>2327</v>
      </c>
      <c r="AI29" s="47" t="s">
        <v>269</v>
      </c>
      <c r="AJ29" s="76" t="s">
        <v>1399</v>
      </c>
      <c r="AK29" s="12" t="s">
        <v>1</v>
      </c>
      <c r="AL29" s="11">
        <v>2427</v>
      </c>
      <c r="AM29" s="47" t="s">
        <v>270</v>
      </c>
      <c r="AN29" s="12"/>
      <c r="AO29" s="12" t="s">
        <v>1</v>
      </c>
      <c r="AP29" s="11">
        <v>2527</v>
      </c>
      <c r="AQ29" s="47" t="s">
        <v>529</v>
      </c>
      <c r="AR29" s="12"/>
      <c r="AS29" s="12" t="s">
        <v>1</v>
      </c>
      <c r="AT29" s="11">
        <v>2627</v>
      </c>
      <c r="AU29" s="47" t="s">
        <v>151</v>
      </c>
      <c r="AV29" s="76" t="s">
        <v>1399</v>
      </c>
      <c r="AW29" s="13" t="s">
        <v>1</v>
      </c>
      <c r="AY29" s="80" t="str">
        <f>+'[1]69-72復興'!D29</f>
        <v>孫蕊華</v>
      </c>
      <c r="AZ29" s="81" t="str">
        <f>+'[1]69-72復興'!K29</f>
        <v>Y</v>
      </c>
      <c r="BA29" s="76" t="str">
        <f>+'[1]69-72復興'!AO29</f>
        <v>R</v>
      </c>
      <c r="BB29" s="81" t="str">
        <f>+'[1]69-72復興'!AS29</f>
        <v>仁</v>
      </c>
      <c r="BC29" s="81" t="str">
        <f>+'[1]69-72復興'!AT29</f>
        <v>仁</v>
      </c>
      <c r="BD29" s="81" t="str">
        <f>+'[1]69-72復興'!AU29</f>
        <v>仁</v>
      </c>
      <c r="BE29" s="81">
        <f>+'[1]69-72復興'!AV29</f>
        <v>0</v>
      </c>
      <c r="BF29" s="81">
        <f>+'[1]69-72復興'!AW29</f>
        <v>0</v>
      </c>
      <c r="BG29" s="81">
        <f>+'[1]69-72復興'!AX29</f>
        <v>0</v>
      </c>
      <c r="BH29" s="81" t="str">
        <f>+'[1]69-72復興'!AY29</f>
        <v>Line</v>
      </c>
    </row>
    <row r="30" spans="2:60" ht="16.5">
      <c r="B30" s="11">
        <v>12128</v>
      </c>
      <c r="C30" s="47" t="s">
        <v>271</v>
      </c>
      <c r="D30" s="76"/>
      <c r="E30" s="12" t="s">
        <v>1</v>
      </c>
      <c r="F30" s="11">
        <v>12228</v>
      </c>
      <c r="G30" s="47" t="s">
        <v>74</v>
      </c>
      <c r="H30" s="76" t="s">
        <v>547</v>
      </c>
      <c r="I30" s="12" t="s">
        <v>1</v>
      </c>
      <c r="J30" s="11">
        <v>12328</v>
      </c>
      <c r="K30" s="47" t="s">
        <v>272</v>
      </c>
      <c r="L30" s="76" t="s">
        <v>547</v>
      </c>
      <c r="M30" s="12" t="s">
        <v>1</v>
      </c>
      <c r="N30" s="11">
        <v>12428</v>
      </c>
      <c r="O30" s="47" t="s">
        <v>139</v>
      </c>
      <c r="P30" s="12"/>
      <c r="Q30" s="12" t="s">
        <v>546</v>
      </c>
      <c r="R30" s="11">
        <v>12528</v>
      </c>
      <c r="S30" s="47" t="s">
        <v>273</v>
      </c>
      <c r="T30" s="12"/>
      <c r="U30" s="12"/>
      <c r="V30" s="11">
        <v>12628</v>
      </c>
      <c r="W30" s="47" t="s">
        <v>274</v>
      </c>
      <c r="X30" s="76" t="s">
        <v>547</v>
      </c>
      <c r="Y30" s="12" t="s">
        <v>1</v>
      </c>
      <c r="Z30" s="11">
        <v>2128</v>
      </c>
      <c r="AA30" s="47" t="s">
        <v>275</v>
      </c>
      <c r="AB30" s="12"/>
      <c r="AC30" s="12" t="s">
        <v>1</v>
      </c>
      <c r="AD30" s="11">
        <v>2228</v>
      </c>
      <c r="AE30" s="47" t="s">
        <v>276</v>
      </c>
      <c r="AF30" s="76" t="s">
        <v>547</v>
      </c>
      <c r="AG30" s="12" t="s">
        <v>1</v>
      </c>
      <c r="AH30" s="11">
        <v>2328</v>
      </c>
      <c r="AI30" s="47" t="s">
        <v>277</v>
      </c>
      <c r="AJ30" s="12"/>
      <c r="AK30" s="12" t="s">
        <v>1</v>
      </c>
      <c r="AL30" s="11">
        <v>2428</v>
      </c>
      <c r="AM30" s="47" t="s">
        <v>278</v>
      </c>
      <c r="AN30" s="12"/>
      <c r="AO30" s="12"/>
      <c r="AP30" s="11">
        <v>2528</v>
      </c>
      <c r="AQ30" s="47" t="s">
        <v>530</v>
      </c>
      <c r="AR30" s="76"/>
      <c r="AS30" s="12" t="s">
        <v>1</v>
      </c>
      <c r="AT30" s="11">
        <v>2628</v>
      </c>
      <c r="AU30" s="47" t="s">
        <v>38</v>
      </c>
      <c r="AV30" s="76" t="s">
        <v>547</v>
      </c>
      <c r="AW30" s="13" t="s">
        <v>1</v>
      </c>
      <c r="AY30" s="80" t="str">
        <f>+'[1]69-72復興'!D30</f>
        <v>張大鈞</v>
      </c>
      <c r="AZ30" s="81" t="str">
        <f>+'[1]69-72復興'!K30</f>
        <v>Y</v>
      </c>
      <c r="BA30" s="76" t="str">
        <f>+'[1]69-72復興'!AO30</f>
        <v>R</v>
      </c>
      <c r="BB30" s="81" t="str">
        <f>+'[1]69-72復興'!AS30</f>
        <v>仁</v>
      </c>
      <c r="BC30" s="81" t="str">
        <f>+'[1]69-72復興'!AT30</f>
        <v>仁</v>
      </c>
      <c r="BD30" s="81" t="str">
        <f>+'[1]69-72復興'!AU30</f>
        <v>仁</v>
      </c>
      <c r="BE30" s="81" t="str">
        <f>+'[1]69-72復興'!AV30</f>
        <v>勇</v>
      </c>
      <c r="BF30" s="81" t="str">
        <f>+'[1]69-72復興'!AW30</f>
        <v>勇</v>
      </c>
      <c r="BG30" s="81" t="str">
        <f>+'[1]69-72復興'!AX30</f>
        <v>望</v>
      </c>
      <c r="BH30" s="81" t="str">
        <f>+'[1]69-72復興'!AY30</f>
        <v>Line</v>
      </c>
    </row>
    <row r="31" spans="2:60" ht="16.5">
      <c r="B31" s="11">
        <v>12129</v>
      </c>
      <c r="C31" s="47" t="s">
        <v>279</v>
      </c>
      <c r="D31" s="12"/>
      <c r="E31" s="12"/>
      <c r="F31" s="11">
        <v>12229</v>
      </c>
      <c r="G31" s="47" t="s">
        <v>280</v>
      </c>
      <c r="H31" s="12"/>
      <c r="I31" s="12" t="s">
        <v>1</v>
      </c>
      <c r="J31" s="11">
        <v>12329</v>
      </c>
      <c r="K31" s="47" t="s">
        <v>281</v>
      </c>
      <c r="L31" s="12"/>
      <c r="M31" s="12" t="s">
        <v>1</v>
      </c>
      <c r="N31" s="11">
        <v>12429</v>
      </c>
      <c r="O31" s="47" t="s">
        <v>531</v>
      </c>
      <c r="P31" s="76" t="s">
        <v>547</v>
      </c>
      <c r="Q31" s="12" t="s">
        <v>1</v>
      </c>
      <c r="R31" s="11">
        <v>12529</v>
      </c>
      <c r="S31" s="47" t="s">
        <v>282</v>
      </c>
      <c r="T31" s="76" t="s">
        <v>547</v>
      </c>
      <c r="U31" s="12" t="s">
        <v>1</v>
      </c>
      <c r="V31" s="11">
        <v>12629</v>
      </c>
      <c r="W31" s="47" t="s">
        <v>532</v>
      </c>
      <c r="X31" s="12"/>
      <c r="Y31" s="12"/>
      <c r="Z31" s="11">
        <v>2129</v>
      </c>
      <c r="AA31" s="47" t="s">
        <v>283</v>
      </c>
      <c r="AB31" s="12"/>
      <c r="AC31" s="12" t="s">
        <v>1</v>
      </c>
      <c r="AD31" s="11">
        <v>2229</v>
      </c>
      <c r="AE31" s="47" t="s">
        <v>271</v>
      </c>
      <c r="AF31" s="76"/>
      <c r="AG31" s="12" t="s">
        <v>1</v>
      </c>
      <c r="AH31" s="11">
        <v>2329</v>
      </c>
      <c r="AI31" s="47" t="s">
        <v>284</v>
      </c>
      <c r="AJ31" s="12"/>
      <c r="AK31" s="12" t="s">
        <v>1</v>
      </c>
      <c r="AL31" s="11">
        <v>2429</v>
      </c>
      <c r="AM31" s="47" t="s">
        <v>285</v>
      </c>
      <c r="AN31" s="12" t="s">
        <v>555</v>
      </c>
      <c r="AO31" s="12" t="s">
        <v>1</v>
      </c>
      <c r="AP31" s="11">
        <v>2529</v>
      </c>
      <c r="AQ31" s="47" t="s">
        <v>286</v>
      </c>
      <c r="AR31" s="12"/>
      <c r="AS31" s="12" t="s">
        <v>1</v>
      </c>
      <c r="AT31" s="11">
        <v>2629</v>
      </c>
      <c r="AU31" s="47" t="s">
        <v>287</v>
      </c>
      <c r="AV31" s="12"/>
      <c r="AW31" s="13" t="s">
        <v>1</v>
      </c>
      <c r="AY31" s="80" t="str">
        <f>+'[1]69-72復興'!D31</f>
        <v>張世澤</v>
      </c>
      <c r="AZ31" s="81" t="str">
        <f>+'[1]69-72復興'!K31</f>
        <v>Y</v>
      </c>
      <c r="BA31" s="76" t="str">
        <f>+'[1]69-72復興'!AO31</f>
        <v>R</v>
      </c>
      <c r="BB31" s="81">
        <f>+'[1]69-72復興'!AS31</f>
        <v>0</v>
      </c>
      <c r="BC31" s="81">
        <f>+'[1]69-72復興'!AT31</f>
        <v>0</v>
      </c>
      <c r="BD31" s="81">
        <f>+'[1]69-72復興'!AU31</f>
        <v>0</v>
      </c>
      <c r="BE31" s="81" t="str">
        <f>+'[1]69-72復興'!AV31</f>
        <v>信</v>
      </c>
      <c r="BF31" s="81" t="str">
        <f>+'[1]69-72復興'!AW31</f>
        <v>望</v>
      </c>
      <c r="BG31" s="81" t="str">
        <f>+'[1]69-72復興'!AX31</f>
        <v>望</v>
      </c>
      <c r="BH31" s="81" t="str">
        <f>+'[1]69-72復興'!AY31</f>
        <v>Line</v>
      </c>
    </row>
    <row r="32" spans="2:60" ht="16.5">
      <c r="B32" s="11">
        <v>12130</v>
      </c>
      <c r="C32" s="47" t="s">
        <v>288</v>
      </c>
      <c r="D32" s="76" t="s">
        <v>1405</v>
      </c>
      <c r="E32" s="12" t="s">
        <v>1</v>
      </c>
      <c r="F32" s="11">
        <v>12230</v>
      </c>
      <c r="G32" s="47" t="s">
        <v>289</v>
      </c>
      <c r="H32" s="12"/>
      <c r="I32" s="12" t="s">
        <v>1</v>
      </c>
      <c r="J32" s="11">
        <v>12330</v>
      </c>
      <c r="K32" s="47" t="s">
        <v>290</v>
      </c>
      <c r="L32" s="76" t="s">
        <v>1405</v>
      </c>
      <c r="M32" s="12" t="s">
        <v>1</v>
      </c>
      <c r="N32" s="11">
        <v>12430</v>
      </c>
      <c r="O32" s="52" t="s">
        <v>291</v>
      </c>
      <c r="P32" s="76" t="s">
        <v>1405</v>
      </c>
      <c r="Q32" s="12" t="s">
        <v>1</v>
      </c>
      <c r="R32" s="11">
        <v>12530</v>
      </c>
      <c r="S32" s="47" t="s">
        <v>292</v>
      </c>
      <c r="T32" s="12"/>
      <c r="U32" s="12" t="s">
        <v>1</v>
      </c>
      <c r="V32" s="11">
        <v>12630</v>
      </c>
      <c r="W32" s="47" t="s">
        <v>293</v>
      </c>
      <c r="X32" s="12"/>
      <c r="Y32" s="12" t="s">
        <v>1</v>
      </c>
      <c r="Z32" s="11">
        <v>2130</v>
      </c>
      <c r="AA32" s="47" t="s">
        <v>120</v>
      </c>
      <c r="AB32" s="12"/>
      <c r="AC32" s="12" t="s">
        <v>1</v>
      </c>
      <c r="AD32" s="11">
        <v>2230</v>
      </c>
      <c r="AE32" s="47" t="s">
        <v>294</v>
      </c>
      <c r="AF32" s="12"/>
      <c r="AG32" s="12" t="s">
        <v>1</v>
      </c>
      <c r="AH32" s="11">
        <v>2330</v>
      </c>
      <c r="AI32" s="47" t="s">
        <v>295</v>
      </c>
      <c r="AJ32" s="12"/>
      <c r="AK32" s="12" t="s">
        <v>1</v>
      </c>
      <c r="AL32" s="11">
        <v>2430</v>
      </c>
      <c r="AM32" s="47" t="s">
        <v>296</v>
      </c>
      <c r="AN32" s="12"/>
      <c r="AO32" s="12" t="s">
        <v>1</v>
      </c>
      <c r="AP32" s="11">
        <v>2530</v>
      </c>
      <c r="AQ32" s="47" t="s">
        <v>218</v>
      </c>
      <c r="AR32" s="12"/>
      <c r="AS32" s="12" t="s">
        <v>1406</v>
      </c>
      <c r="AT32" s="11">
        <v>2630</v>
      </c>
      <c r="AU32" s="47" t="s">
        <v>152</v>
      </c>
      <c r="AV32" s="76" t="s">
        <v>1405</v>
      </c>
      <c r="AW32" s="13" t="s">
        <v>1</v>
      </c>
      <c r="AY32" s="80" t="str">
        <f>+'[1]69-72復興'!D32</f>
        <v>莫華榕</v>
      </c>
      <c r="AZ32" s="81" t="str">
        <f>+'[1]69-72復興'!K32</f>
        <v>Y</v>
      </c>
      <c r="BA32" s="76" t="str">
        <f>+'[1]69-72復興'!AO32</f>
        <v>R</v>
      </c>
      <c r="BB32" s="81" t="str">
        <f>+'[1]69-72復興'!AS32</f>
        <v>信</v>
      </c>
      <c r="BC32" s="81" t="str">
        <f>+'[1]69-72復興'!AT32</f>
        <v>信</v>
      </c>
      <c r="BD32" s="81" t="str">
        <f>+'[1]69-72復興'!AU32</f>
        <v>仁</v>
      </c>
      <c r="BE32" s="81">
        <f>+'[1]69-72復興'!AV32</f>
        <v>0</v>
      </c>
      <c r="BF32" s="81">
        <f>+'[1]69-72復興'!AW32</f>
        <v>0</v>
      </c>
      <c r="BG32" s="81">
        <f>+'[1]69-72復興'!AX32</f>
        <v>0</v>
      </c>
      <c r="BH32" s="81" t="str">
        <f>+'[1]69-72復興'!AY32</f>
        <v>Line</v>
      </c>
    </row>
    <row r="33" spans="2:60" ht="16.5">
      <c r="B33" s="11">
        <v>12131</v>
      </c>
      <c r="C33" s="47" t="s">
        <v>297</v>
      </c>
      <c r="D33" s="12"/>
      <c r="E33" s="12" t="s">
        <v>1</v>
      </c>
      <c r="F33" s="11">
        <v>12231</v>
      </c>
      <c r="G33" s="47" t="s">
        <v>295</v>
      </c>
      <c r="H33" s="12"/>
      <c r="I33" s="12" t="s">
        <v>1</v>
      </c>
      <c r="J33" s="11">
        <v>12331</v>
      </c>
      <c r="K33" s="47" t="s">
        <v>298</v>
      </c>
      <c r="L33" s="76"/>
      <c r="M33" s="12" t="s">
        <v>1</v>
      </c>
      <c r="N33" s="11">
        <v>12431</v>
      </c>
      <c r="O33" s="47" t="s">
        <v>115</v>
      </c>
      <c r="P33" s="12"/>
      <c r="Q33" s="12" t="s">
        <v>1</v>
      </c>
      <c r="R33" s="11">
        <v>12531</v>
      </c>
      <c r="S33" s="47" t="s">
        <v>299</v>
      </c>
      <c r="T33" s="12"/>
      <c r="U33" s="12" t="s">
        <v>1</v>
      </c>
      <c r="V33" s="11">
        <v>12631</v>
      </c>
      <c r="W33" s="59" t="s">
        <v>1407</v>
      </c>
      <c r="X33" s="76" t="s">
        <v>547</v>
      </c>
      <c r="Y33" s="12" t="s">
        <v>1</v>
      </c>
      <c r="Z33" s="11">
        <v>2131</v>
      </c>
      <c r="AA33" s="47" t="s">
        <v>301</v>
      </c>
      <c r="AB33" s="12"/>
      <c r="AC33" s="12"/>
      <c r="AD33" s="11">
        <v>2231</v>
      </c>
      <c r="AE33" s="47" t="s">
        <v>302</v>
      </c>
      <c r="AF33" s="76" t="s">
        <v>547</v>
      </c>
      <c r="AG33" s="12" t="s">
        <v>1</v>
      </c>
      <c r="AH33" s="11">
        <v>2331</v>
      </c>
      <c r="AI33" s="47" t="s">
        <v>303</v>
      </c>
      <c r="AJ33" s="12"/>
      <c r="AK33" s="12" t="s">
        <v>1</v>
      </c>
      <c r="AL33" s="11">
        <v>2431</v>
      </c>
      <c r="AM33" s="47" t="s">
        <v>304</v>
      </c>
      <c r="AN33" s="12"/>
      <c r="AO33" s="12" t="s">
        <v>1</v>
      </c>
      <c r="AP33" s="11">
        <v>2531</v>
      </c>
      <c r="AQ33" s="47" t="s">
        <v>61</v>
      </c>
      <c r="AR33" s="12"/>
      <c r="AS33" s="12" t="s">
        <v>1</v>
      </c>
      <c r="AT33" s="11">
        <v>2631</v>
      </c>
      <c r="AU33" s="47" t="s">
        <v>305</v>
      </c>
      <c r="AV33" s="12"/>
      <c r="AW33" s="13"/>
      <c r="AY33" s="80" t="str">
        <f>+'[1]69-72復興'!D33</f>
        <v>陳嘉生</v>
      </c>
      <c r="AZ33" s="81" t="str">
        <f>+'[1]69-72復興'!K33</f>
        <v>Y</v>
      </c>
      <c r="BA33" s="76" t="str">
        <f>+'[1]69-72復興'!AO33</f>
        <v>R</v>
      </c>
      <c r="BB33" s="81">
        <f>+'[1]69-72復興'!AS33</f>
        <v>0</v>
      </c>
      <c r="BC33" s="81">
        <f>+'[1]69-72復興'!AT33</f>
        <v>0</v>
      </c>
      <c r="BD33" s="81">
        <f>+'[1]69-72復興'!AU33</f>
        <v>0</v>
      </c>
      <c r="BE33" s="81">
        <f>+'[1]69-72復興'!AV33</f>
        <v>0</v>
      </c>
      <c r="BF33" s="81">
        <f>+'[1]69-72復興'!AW33</f>
        <v>0</v>
      </c>
      <c r="BG33" s="81" t="str">
        <f>+'[1]69-72復興'!AX33</f>
        <v>望</v>
      </c>
      <c r="BH33" s="81">
        <f>+'[1]69-72復興'!AY33</f>
        <v>0</v>
      </c>
    </row>
    <row r="34" spans="2:60" ht="16.5">
      <c r="B34" s="11">
        <v>12132</v>
      </c>
      <c r="C34" s="47" t="s">
        <v>533</v>
      </c>
      <c r="D34" s="12"/>
      <c r="E34" s="12" t="s">
        <v>1</v>
      </c>
      <c r="F34" s="11">
        <v>12232</v>
      </c>
      <c r="G34" s="47" t="s">
        <v>306</v>
      </c>
      <c r="H34" s="12"/>
      <c r="I34" s="12"/>
      <c r="J34" s="11">
        <v>12332</v>
      </c>
      <c r="K34" s="47" t="s">
        <v>307</v>
      </c>
      <c r="L34" s="76"/>
      <c r="M34" s="12" t="s">
        <v>1</v>
      </c>
      <c r="N34" s="11">
        <v>12432</v>
      </c>
      <c r="O34" s="47" t="s">
        <v>308</v>
      </c>
      <c r="P34" s="12"/>
      <c r="Q34" s="12" t="s">
        <v>1</v>
      </c>
      <c r="R34" s="11">
        <v>12532</v>
      </c>
      <c r="S34" s="47" t="s">
        <v>309</v>
      </c>
      <c r="T34" s="12"/>
      <c r="U34" s="12" t="s">
        <v>1</v>
      </c>
      <c r="V34" s="11">
        <v>12632</v>
      </c>
      <c r="W34" s="47" t="s">
        <v>310</v>
      </c>
      <c r="X34" s="76" t="s">
        <v>547</v>
      </c>
      <c r="Y34" s="12" t="s">
        <v>1</v>
      </c>
      <c r="Z34" s="11">
        <v>2132</v>
      </c>
      <c r="AA34" s="47" t="s">
        <v>311</v>
      </c>
      <c r="AB34" s="12"/>
      <c r="AC34" s="12" t="s">
        <v>1</v>
      </c>
      <c r="AD34" s="11">
        <v>2232</v>
      </c>
      <c r="AE34" s="47" t="s">
        <v>249</v>
      </c>
      <c r="AF34" s="76" t="s">
        <v>547</v>
      </c>
      <c r="AG34" s="12" t="s">
        <v>1</v>
      </c>
      <c r="AH34" s="11">
        <v>2332</v>
      </c>
      <c r="AI34" s="47" t="s">
        <v>189</v>
      </c>
      <c r="AJ34" s="76" t="s">
        <v>547</v>
      </c>
      <c r="AK34" s="12" t="s">
        <v>1</v>
      </c>
      <c r="AL34" s="11">
        <v>2432</v>
      </c>
      <c r="AM34" s="47" t="s">
        <v>280</v>
      </c>
      <c r="AN34" s="12"/>
      <c r="AO34" s="12" t="s">
        <v>1</v>
      </c>
      <c r="AP34" s="11">
        <v>2532</v>
      </c>
      <c r="AQ34" s="47" t="s">
        <v>312</v>
      </c>
      <c r="AR34" s="12"/>
      <c r="AS34" s="12" t="s">
        <v>1</v>
      </c>
      <c r="AT34" s="11">
        <v>2632</v>
      </c>
      <c r="AU34" s="47" t="s">
        <v>313</v>
      </c>
      <c r="AV34" s="12"/>
      <c r="AW34" s="13"/>
      <c r="AY34" s="80" t="str">
        <f>+'[1]69-72復興'!D34</f>
        <v>葉建華</v>
      </c>
      <c r="AZ34" s="81" t="str">
        <f>+'[1]69-72復興'!K34</f>
        <v>Y</v>
      </c>
      <c r="BA34" s="76" t="str">
        <f>+'[1]69-72復興'!AO34</f>
        <v>R</v>
      </c>
      <c r="BB34" s="81" t="str">
        <f>+'[1]69-72復興'!AS34</f>
        <v>孝</v>
      </c>
      <c r="BC34" s="81" t="str">
        <f>+'[1]69-72復興'!AT34</f>
        <v>孝</v>
      </c>
      <c r="BD34" s="81" t="str">
        <f>+'[1]69-72復興'!AU34</f>
        <v>仁</v>
      </c>
      <c r="BE34" s="81">
        <f>+'[1]69-72復興'!AV34</f>
        <v>0</v>
      </c>
      <c r="BF34" s="81">
        <f>+'[1]69-72復興'!AW34</f>
        <v>0</v>
      </c>
      <c r="BG34" s="81" t="str">
        <f>+'[1]69-72復興'!AX34</f>
        <v>仁</v>
      </c>
      <c r="BH34" s="81" t="str">
        <f>+'[1]69-72復興'!AY34</f>
        <v>Line</v>
      </c>
    </row>
    <row r="35" spans="2:60" ht="16.5">
      <c r="B35" s="11">
        <v>12133</v>
      </c>
      <c r="C35" s="47" t="s">
        <v>276</v>
      </c>
      <c r="D35" s="76" t="s">
        <v>547</v>
      </c>
      <c r="E35" s="12" t="s">
        <v>1</v>
      </c>
      <c r="F35" s="11">
        <v>12233</v>
      </c>
      <c r="G35" s="47" t="s">
        <v>523</v>
      </c>
      <c r="H35" s="12"/>
      <c r="I35" s="12" t="s">
        <v>1</v>
      </c>
      <c r="J35" s="11">
        <v>12333</v>
      </c>
      <c r="K35" s="47" t="s">
        <v>314</v>
      </c>
      <c r="L35" s="12"/>
      <c r="M35" s="12" t="s">
        <v>546</v>
      </c>
      <c r="N35" s="11">
        <v>12433</v>
      </c>
      <c r="O35" s="47" t="s">
        <v>315</v>
      </c>
      <c r="P35" s="12"/>
      <c r="Q35" s="12"/>
      <c r="R35" s="11">
        <v>12533</v>
      </c>
      <c r="S35" s="47" t="s">
        <v>316</v>
      </c>
      <c r="T35" s="12"/>
      <c r="U35" s="12" t="s">
        <v>1</v>
      </c>
      <c r="V35" s="11">
        <v>12633</v>
      </c>
      <c r="W35" s="47" t="s">
        <v>317</v>
      </c>
      <c r="X35" s="12"/>
      <c r="Y35" s="12" t="s">
        <v>1</v>
      </c>
      <c r="Z35" s="11">
        <v>2133</v>
      </c>
      <c r="AA35" s="47" t="s">
        <v>318</v>
      </c>
      <c r="AB35" s="12"/>
      <c r="AC35" s="12" t="s">
        <v>1</v>
      </c>
      <c r="AD35" s="11">
        <v>2233</v>
      </c>
      <c r="AE35" s="47" t="s">
        <v>319</v>
      </c>
      <c r="AF35" s="12"/>
      <c r="AG35" s="12" t="s">
        <v>1</v>
      </c>
      <c r="AH35" s="11">
        <v>2333</v>
      </c>
      <c r="AI35" s="47" t="s">
        <v>320</v>
      </c>
      <c r="AJ35" s="12"/>
      <c r="AK35" s="12" t="s">
        <v>1</v>
      </c>
      <c r="AL35" s="11">
        <v>2433</v>
      </c>
      <c r="AM35" s="47" t="s">
        <v>321</v>
      </c>
      <c r="AN35" s="12"/>
      <c r="AO35" s="12" t="s">
        <v>1</v>
      </c>
      <c r="AP35" s="11">
        <v>2533</v>
      </c>
      <c r="AQ35" s="47" t="s">
        <v>322</v>
      </c>
      <c r="AR35" s="12"/>
      <c r="AS35" s="12"/>
      <c r="AT35" s="11">
        <v>2633</v>
      </c>
      <c r="AU35" s="47" t="s">
        <v>180</v>
      </c>
      <c r="AV35" s="76"/>
      <c r="AW35" s="13" t="s">
        <v>1</v>
      </c>
      <c r="AY35" s="80" t="str">
        <f>+'[1]69-72復興'!D35</f>
        <v>吳質彬</v>
      </c>
      <c r="AZ35" s="81" t="str">
        <f>+'[1]69-72復興'!K35</f>
        <v>Y</v>
      </c>
      <c r="BA35" s="76" t="str">
        <f>+'[1]69-72復興'!AO35</f>
        <v>R</v>
      </c>
      <c r="BB35" s="81">
        <f>+'[1]69-72復興'!AS35</f>
        <v>0</v>
      </c>
      <c r="BC35" s="81">
        <f>+'[1]69-72復興'!AT35</f>
        <v>0</v>
      </c>
      <c r="BD35" s="81">
        <f>+'[1]69-72復興'!AU35</f>
        <v>0</v>
      </c>
      <c r="BE35" s="81" t="str">
        <f>+'[1]69-72復興'!AV35</f>
        <v>勇</v>
      </c>
      <c r="BF35" s="81" t="str">
        <f>+'[1]69-72復興'!AW35</f>
        <v>望</v>
      </c>
      <c r="BG35" s="81" t="str">
        <f>+'[1]69-72復興'!AX35</f>
        <v>勇</v>
      </c>
      <c r="BH35" s="81" t="str">
        <f>+'[1]69-72復興'!AY35</f>
        <v>Line</v>
      </c>
    </row>
    <row r="36" spans="2:60" ht="16.5">
      <c r="B36" s="11">
        <v>12134</v>
      </c>
      <c r="C36" s="47" t="s">
        <v>323</v>
      </c>
      <c r="D36" s="76" t="s">
        <v>1408</v>
      </c>
      <c r="E36" s="12" t="s">
        <v>1</v>
      </c>
      <c r="F36" s="11">
        <v>12234</v>
      </c>
      <c r="G36" s="47" t="s">
        <v>324</v>
      </c>
      <c r="H36" s="76" t="s">
        <v>1408</v>
      </c>
      <c r="I36" s="12" t="s">
        <v>1</v>
      </c>
      <c r="J36" s="11">
        <v>12334</v>
      </c>
      <c r="K36" s="47" t="s">
        <v>18</v>
      </c>
      <c r="L36" s="12"/>
      <c r="M36" s="12" t="s">
        <v>1409</v>
      </c>
      <c r="N36" s="11">
        <v>12434</v>
      </c>
      <c r="O36" s="47" t="s">
        <v>32</v>
      </c>
      <c r="P36" s="76" t="s">
        <v>1408</v>
      </c>
      <c r="Q36" s="12" t="s">
        <v>1</v>
      </c>
      <c r="R36" s="11">
        <v>12534</v>
      </c>
      <c r="S36" s="47" t="s">
        <v>325</v>
      </c>
      <c r="T36" s="12"/>
      <c r="U36" s="12" t="s">
        <v>1</v>
      </c>
      <c r="V36" s="11">
        <v>12634</v>
      </c>
      <c r="W36" s="47" t="s">
        <v>534</v>
      </c>
      <c r="X36" s="12"/>
      <c r="Y36" s="12" t="s">
        <v>1</v>
      </c>
      <c r="Z36" s="11">
        <v>2134</v>
      </c>
      <c r="AA36" s="47" t="s">
        <v>326</v>
      </c>
      <c r="AB36" s="12"/>
      <c r="AC36" s="12" t="s">
        <v>1</v>
      </c>
      <c r="AD36" s="11">
        <v>2234</v>
      </c>
      <c r="AE36" s="47" t="s">
        <v>35</v>
      </c>
      <c r="AF36" s="76" t="s">
        <v>1408</v>
      </c>
      <c r="AG36" s="12" t="s">
        <v>1</v>
      </c>
      <c r="AH36" s="11">
        <v>2334</v>
      </c>
      <c r="AI36" s="47" t="s">
        <v>327</v>
      </c>
      <c r="AJ36" s="12"/>
      <c r="AK36" s="12" t="s">
        <v>1</v>
      </c>
      <c r="AL36" s="11">
        <v>2434</v>
      </c>
      <c r="AM36" s="47" t="s">
        <v>328</v>
      </c>
      <c r="AN36" s="12" t="s">
        <v>555</v>
      </c>
      <c r="AO36" s="12" t="s">
        <v>1</v>
      </c>
      <c r="AP36" s="11">
        <v>2534</v>
      </c>
      <c r="AQ36" s="47" t="s">
        <v>329</v>
      </c>
      <c r="AR36" s="12"/>
      <c r="AS36" s="12"/>
      <c r="AT36" s="11">
        <v>2634</v>
      </c>
      <c r="AU36" s="47" t="s">
        <v>250</v>
      </c>
      <c r="AV36" s="12"/>
      <c r="AW36" s="13" t="s">
        <v>1</v>
      </c>
      <c r="AY36" s="80" t="str">
        <f>+'[1]69-72復興'!D36</f>
        <v>吳育華</v>
      </c>
      <c r="AZ36" s="81" t="str">
        <f>+'[1]69-72復興'!K36</f>
        <v>Y</v>
      </c>
      <c r="BA36" s="76" t="str">
        <f>+'[1]69-72復興'!AO36</f>
        <v>R</v>
      </c>
      <c r="BB36" s="81">
        <f>+'[1]69-72復興'!AS36</f>
        <v>0</v>
      </c>
      <c r="BC36" s="81">
        <f>+'[1]69-72復興'!AT36</f>
        <v>0</v>
      </c>
      <c r="BD36" s="81" t="str">
        <f>+'[1]69-72復興'!AU36</f>
        <v>愛</v>
      </c>
      <c r="BE36" s="81" t="str">
        <f>+'[1]69-72復興'!AV36</f>
        <v>智</v>
      </c>
      <c r="BF36" s="81" t="str">
        <f>+'[1]69-72復興'!AW36</f>
        <v>智</v>
      </c>
      <c r="BG36" s="81" t="str">
        <f>+'[1]69-72復興'!AX36</f>
        <v>智</v>
      </c>
      <c r="BH36" s="81" t="str">
        <f>+'[1]69-72復興'!AY36</f>
        <v>Line</v>
      </c>
    </row>
    <row r="37" spans="2:60" ht="16.5">
      <c r="B37" s="11">
        <v>12135</v>
      </c>
      <c r="C37" s="47" t="s">
        <v>330</v>
      </c>
      <c r="D37" s="12"/>
      <c r="E37" s="12" t="s">
        <v>1</v>
      </c>
      <c r="F37" s="11">
        <v>12235</v>
      </c>
      <c r="G37" s="47" t="s">
        <v>233</v>
      </c>
      <c r="H37" s="12"/>
      <c r="I37" s="12" t="s">
        <v>1</v>
      </c>
      <c r="J37" s="11">
        <v>12335</v>
      </c>
      <c r="K37" s="47" t="s">
        <v>246</v>
      </c>
      <c r="L37" s="76" t="s">
        <v>547</v>
      </c>
      <c r="M37" s="12" t="s">
        <v>1</v>
      </c>
      <c r="N37" s="11">
        <v>12435</v>
      </c>
      <c r="O37" s="47" t="s">
        <v>535</v>
      </c>
      <c r="P37" s="76" t="s">
        <v>547</v>
      </c>
      <c r="Q37" s="12" t="s">
        <v>1</v>
      </c>
      <c r="R37" s="11">
        <v>12535</v>
      </c>
      <c r="S37" s="47" t="s">
        <v>224</v>
      </c>
      <c r="T37" s="12"/>
      <c r="U37" s="12" t="s">
        <v>1</v>
      </c>
      <c r="V37" s="11">
        <v>12635</v>
      </c>
      <c r="W37" s="47" t="s">
        <v>536</v>
      </c>
      <c r="X37" s="12"/>
      <c r="Y37" s="12" t="s">
        <v>1</v>
      </c>
      <c r="Z37" s="11">
        <v>2135</v>
      </c>
      <c r="AA37" s="47" t="s">
        <v>510</v>
      </c>
      <c r="AB37" s="12"/>
      <c r="AC37" s="12" t="s">
        <v>1</v>
      </c>
      <c r="AD37" s="11">
        <v>2235</v>
      </c>
      <c r="AE37" s="52" t="s">
        <v>291</v>
      </c>
      <c r="AF37" s="76" t="s">
        <v>547</v>
      </c>
      <c r="AG37" s="12" t="s">
        <v>1</v>
      </c>
      <c r="AH37" s="11">
        <v>2335</v>
      </c>
      <c r="AI37" s="47" t="s">
        <v>331</v>
      </c>
      <c r="AJ37" s="12"/>
      <c r="AK37" s="12"/>
      <c r="AL37" s="11">
        <v>2435</v>
      </c>
      <c r="AM37" s="47" t="s">
        <v>332</v>
      </c>
      <c r="AN37" s="12"/>
      <c r="AO37" s="12" t="s">
        <v>1</v>
      </c>
      <c r="AP37" s="11">
        <v>2535</v>
      </c>
      <c r="AQ37" s="47" t="s">
        <v>333</v>
      </c>
      <c r="AR37" s="12"/>
      <c r="AS37" s="12"/>
      <c r="AT37" s="11">
        <v>2635</v>
      </c>
      <c r="AU37" s="47" t="s">
        <v>334</v>
      </c>
      <c r="AV37" s="12"/>
      <c r="AW37" s="13" t="s">
        <v>1</v>
      </c>
      <c r="AY37" s="80" t="str">
        <f>+'[1]69-72復興'!D37</f>
        <v>洪小英</v>
      </c>
      <c r="AZ37" s="81" t="str">
        <f>+'[1]69-72復興'!K37</f>
        <v>Y</v>
      </c>
      <c r="BA37" s="76" t="str">
        <f>+'[1]69-72復興'!AO37</f>
        <v>R</v>
      </c>
      <c r="BB37" s="81" t="str">
        <f>+'[1]69-72復興'!AS37</f>
        <v>信</v>
      </c>
      <c r="BC37" s="81" t="str">
        <f>+'[1]69-72復興'!AT37</f>
        <v>信</v>
      </c>
      <c r="BD37" s="81" t="str">
        <f>+'[1]69-72復興'!AU37</f>
        <v>愛</v>
      </c>
      <c r="BE37" s="81" t="str">
        <f>+'[1]69-72復興'!AV37</f>
        <v>智</v>
      </c>
      <c r="BF37" s="81" t="str">
        <f>+'[1]69-72復興'!AW37</f>
        <v>智</v>
      </c>
      <c r="BG37" s="81" t="str">
        <f>+'[1]69-72復興'!AX37</f>
        <v>智</v>
      </c>
      <c r="BH37" s="81" t="str">
        <f>+'[1]69-72復興'!AY37</f>
        <v>Line</v>
      </c>
    </row>
    <row r="38" spans="2:60" ht="16.5">
      <c r="B38" s="11">
        <v>12136</v>
      </c>
      <c r="C38" s="47" t="s">
        <v>335</v>
      </c>
      <c r="D38" s="76"/>
      <c r="E38" s="12" t="s">
        <v>1</v>
      </c>
      <c r="F38" s="11">
        <v>12236</v>
      </c>
      <c r="G38" s="47" t="s">
        <v>85</v>
      </c>
      <c r="H38" s="12"/>
      <c r="I38" s="12" t="s">
        <v>546</v>
      </c>
      <c r="J38" s="11">
        <v>12336</v>
      </c>
      <c r="K38" s="47" t="s">
        <v>336</v>
      </c>
      <c r="L38" s="12"/>
      <c r="M38" s="12"/>
      <c r="N38" s="11">
        <v>12436</v>
      </c>
      <c r="O38" s="47" t="s">
        <v>337</v>
      </c>
      <c r="P38" s="12"/>
      <c r="Q38" s="12" t="s">
        <v>1</v>
      </c>
      <c r="R38" s="11">
        <v>12536</v>
      </c>
      <c r="S38" s="47" t="s">
        <v>338</v>
      </c>
      <c r="T38" s="76" t="s">
        <v>547</v>
      </c>
      <c r="U38" s="12" t="s">
        <v>1</v>
      </c>
      <c r="V38" s="11">
        <v>12636</v>
      </c>
      <c r="W38" s="47" t="s">
        <v>339</v>
      </c>
      <c r="X38" s="76" t="s">
        <v>547</v>
      </c>
      <c r="Y38" s="12" t="s">
        <v>1</v>
      </c>
      <c r="Z38" s="11">
        <v>2136</v>
      </c>
      <c r="AA38" s="47" t="s">
        <v>114</v>
      </c>
      <c r="AB38" s="76" t="s">
        <v>547</v>
      </c>
      <c r="AC38" s="12" t="s">
        <v>1</v>
      </c>
      <c r="AD38" s="11">
        <v>2236</v>
      </c>
      <c r="AE38" s="47" t="s">
        <v>222</v>
      </c>
      <c r="AF38" s="76" t="s">
        <v>547</v>
      </c>
      <c r="AG38" s="12" t="s">
        <v>1</v>
      </c>
      <c r="AH38" s="11">
        <v>2336</v>
      </c>
      <c r="AI38" s="47" t="s">
        <v>340</v>
      </c>
      <c r="AJ38" s="12"/>
      <c r="AK38" s="12" t="s">
        <v>1</v>
      </c>
      <c r="AL38" s="11">
        <v>2436</v>
      </c>
      <c r="AM38" s="47" t="s">
        <v>341</v>
      </c>
      <c r="AN38" s="12"/>
      <c r="AO38" s="12" t="s">
        <v>1</v>
      </c>
      <c r="AP38" s="11">
        <v>2536</v>
      </c>
      <c r="AQ38" s="47" t="s">
        <v>342</v>
      </c>
      <c r="AR38" s="12"/>
      <c r="AS38" s="12" t="s">
        <v>1</v>
      </c>
      <c r="AT38" s="11">
        <v>2636</v>
      </c>
      <c r="AU38" s="47" t="s">
        <v>343</v>
      </c>
      <c r="AV38" s="12"/>
      <c r="AW38" s="13" t="s">
        <v>1</v>
      </c>
      <c r="AY38" s="80" t="str">
        <f>+'[1]69-72復興'!D38</f>
        <v>徐肖美</v>
      </c>
      <c r="AZ38" s="81" t="str">
        <f>+'[1]69-72復興'!K38</f>
        <v>Y</v>
      </c>
      <c r="BA38" s="76" t="str">
        <f>+'[1]69-72復興'!AO38</f>
        <v>R</v>
      </c>
      <c r="BB38" s="81" t="str">
        <f>+'[1]69-72復興'!AS38</f>
        <v>仁</v>
      </c>
      <c r="BC38" s="81" t="str">
        <f>+'[1]69-72復興'!AT38</f>
        <v>仁</v>
      </c>
      <c r="BD38" s="81" t="str">
        <f>+'[1]69-72復興'!AU38</f>
        <v>愛</v>
      </c>
      <c r="BE38" s="81" t="str">
        <f>+'[1]69-72復興'!AV38</f>
        <v>愛</v>
      </c>
      <c r="BF38" s="81" t="str">
        <f>+'[1]69-72復興'!AW38</f>
        <v>愛</v>
      </c>
      <c r="BG38" s="81" t="str">
        <f>+'[1]69-72復興'!AX38</f>
        <v>愛</v>
      </c>
      <c r="BH38" s="81" t="str">
        <f>+'[1]69-72復興'!AY38</f>
        <v>Line</v>
      </c>
    </row>
    <row r="39" spans="2:60" ht="16.5">
      <c r="B39" s="11">
        <v>12137</v>
      </c>
      <c r="C39" s="47" t="s">
        <v>344</v>
      </c>
      <c r="D39" s="76"/>
      <c r="E39" s="12" t="s">
        <v>1</v>
      </c>
      <c r="F39" s="11">
        <v>12237</v>
      </c>
      <c r="G39" s="47" t="s">
        <v>345</v>
      </c>
      <c r="H39" s="12"/>
      <c r="I39" s="12" t="s">
        <v>1</v>
      </c>
      <c r="J39" s="58">
        <v>12337</v>
      </c>
      <c r="K39" s="47" t="s">
        <v>346</v>
      </c>
      <c r="L39" s="76" t="s">
        <v>547</v>
      </c>
      <c r="M39" s="12" t="s">
        <v>1</v>
      </c>
      <c r="N39" s="11">
        <v>12437</v>
      </c>
      <c r="O39" s="47" t="s">
        <v>244</v>
      </c>
      <c r="P39" s="76" t="s">
        <v>547</v>
      </c>
      <c r="Q39" s="12" t="s">
        <v>1</v>
      </c>
      <c r="R39" s="11">
        <v>12537</v>
      </c>
      <c r="S39" s="47" t="s">
        <v>347</v>
      </c>
      <c r="T39" s="12"/>
      <c r="U39" s="12"/>
      <c r="V39" s="11">
        <v>12637</v>
      </c>
      <c r="W39" s="47" t="s">
        <v>348</v>
      </c>
      <c r="X39" s="12"/>
      <c r="Y39" s="12" t="s">
        <v>1</v>
      </c>
      <c r="Z39" s="11">
        <v>2137</v>
      </c>
      <c r="AA39" s="47" t="s">
        <v>349</v>
      </c>
      <c r="AB39" s="76" t="s">
        <v>547</v>
      </c>
      <c r="AC39" s="12" t="s">
        <v>1</v>
      </c>
      <c r="AD39" s="11">
        <v>2237</v>
      </c>
      <c r="AE39" s="47" t="s">
        <v>350</v>
      </c>
      <c r="AF39" s="12"/>
      <c r="AG39" s="12"/>
      <c r="AH39" s="11">
        <v>2337</v>
      </c>
      <c r="AI39" s="47" t="s">
        <v>351</v>
      </c>
      <c r="AJ39" s="12"/>
      <c r="AK39" s="12" t="s">
        <v>1</v>
      </c>
      <c r="AL39" s="11">
        <v>2437</v>
      </c>
      <c r="AM39" s="47" t="s">
        <v>352</v>
      </c>
      <c r="AN39" s="76" t="s">
        <v>547</v>
      </c>
      <c r="AO39" s="12" t="s">
        <v>1</v>
      </c>
      <c r="AP39" s="58">
        <v>2537</v>
      </c>
      <c r="AQ39" s="47" t="s">
        <v>353</v>
      </c>
      <c r="AR39" s="76" t="s">
        <v>547</v>
      </c>
      <c r="AS39" s="12" t="s">
        <v>1</v>
      </c>
      <c r="AT39" s="11">
        <v>2637</v>
      </c>
      <c r="AU39" s="47" t="s">
        <v>354</v>
      </c>
      <c r="AV39" s="76"/>
      <c r="AW39" s="13" t="s">
        <v>546</v>
      </c>
      <c r="AY39" s="80" t="str">
        <f>+'[1]69-72復興'!D39</f>
        <v>梁仲怡</v>
      </c>
      <c r="AZ39" s="81" t="str">
        <f>+'[1]69-72復興'!K39</f>
        <v>Y</v>
      </c>
      <c r="BA39" s="76" t="str">
        <f>+'[1]69-72復興'!AO39</f>
        <v>R</v>
      </c>
      <c r="BB39" s="81" t="str">
        <f>+'[1]69-72復興'!AS39</f>
        <v>孝</v>
      </c>
      <c r="BC39" s="81" t="str">
        <f>+'[1]69-72復興'!AT39</f>
        <v>孝</v>
      </c>
      <c r="BD39" s="81" t="str">
        <f>+'[1]69-72復興'!AU39</f>
        <v>愛</v>
      </c>
      <c r="BE39" s="81" t="str">
        <f>+'[1]69-72復興'!AV39</f>
        <v>智</v>
      </c>
      <c r="BF39" s="81" t="str">
        <f>+'[1]69-72復興'!AW39</f>
        <v>智</v>
      </c>
      <c r="BG39" s="81" t="str">
        <f>+'[1]69-72復興'!AX39</f>
        <v>智</v>
      </c>
      <c r="BH39" s="81" t="str">
        <f>+'[1]69-72復興'!AY39</f>
        <v>Line</v>
      </c>
    </row>
    <row r="40" spans="2:60" ht="16.5">
      <c r="B40" s="58">
        <v>12138</v>
      </c>
      <c r="C40" s="47" t="s">
        <v>355</v>
      </c>
      <c r="D40" s="76" t="s">
        <v>1402</v>
      </c>
      <c r="E40" s="12" t="s">
        <v>1</v>
      </c>
      <c r="F40" s="11">
        <v>12238</v>
      </c>
      <c r="G40" s="47" t="s">
        <v>356</v>
      </c>
      <c r="H40" s="12"/>
      <c r="I40" s="12" t="s">
        <v>1</v>
      </c>
      <c r="J40" s="11">
        <v>12338</v>
      </c>
      <c r="K40" s="47" t="s">
        <v>256</v>
      </c>
      <c r="L40" s="76" t="s">
        <v>1402</v>
      </c>
      <c r="M40" s="12" t="s">
        <v>1</v>
      </c>
      <c r="N40" s="11">
        <v>12438</v>
      </c>
      <c r="O40" s="47" t="s">
        <v>20</v>
      </c>
      <c r="P40" s="76" t="s">
        <v>1402</v>
      </c>
      <c r="Q40" s="12" t="s">
        <v>1</v>
      </c>
      <c r="R40" s="11">
        <v>12538</v>
      </c>
      <c r="S40" s="47" t="s">
        <v>357</v>
      </c>
      <c r="T40" s="12"/>
      <c r="U40" s="12" t="s">
        <v>1</v>
      </c>
      <c r="V40" s="11">
        <v>12638</v>
      </c>
      <c r="W40" s="47" t="s">
        <v>525</v>
      </c>
      <c r="X40" s="12"/>
      <c r="Y40" s="12"/>
      <c r="Z40" s="11">
        <v>2138</v>
      </c>
      <c r="AA40" s="47" t="s">
        <v>358</v>
      </c>
      <c r="AB40" s="12"/>
      <c r="AC40" s="12" t="s">
        <v>1</v>
      </c>
      <c r="AD40" s="11">
        <v>2238</v>
      </c>
      <c r="AE40" s="47" t="s">
        <v>359</v>
      </c>
      <c r="AF40" s="12"/>
      <c r="AG40" s="12" t="s">
        <v>1</v>
      </c>
      <c r="AH40" s="11">
        <v>2338</v>
      </c>
      <c r="AI40" s="47" t="s">
        <v>360</v>
      </c>
      <c r="AJ40" s="12"/>
      <c r="AK40" s="12" t="s">
        <v>1</v>
      </c>
      <c r="AL40" s="11">
        <v>2438</v>
      </c>
      <c r="AM40" s="47" t="s">
        <v>337</v>
      </c>
      <c r="AN40" s="12"/>
      <c r="AO40" s="12" t="s">
        <v>1</v>
      </c>
      <c r="AP40" s="11">
        <v>2538</v>
      </c>
      <c r="AQ40" s="47" t="s">
        <v>228</v>
      </c>
      <c r="AR40" s="76" t="s">
        <v>1402</v>
      </c>
      <c r="AS40" s="12" t="s">
        <v>1</v>
      </c>
      <c r="AT40" s="11">
        <v>2638</v>
      </c>
      <c r="AU40" s="47" t="s">
        <v>257</v>
      </c>
      <c r="AV40" s="76"/>
      <c r="AW40" s="13" t="s">
        <v>1</v>
      </c>
      <c r="AY40" s="80" t="str">
        <f>+'[1]69-72復興'!D40</f>
        <v>劉正漢</v>
      </c>
      <c r="AZ40" s="81" t="str">
        <f>+'[1]69-72復興'!K40</f>
        <v>Y</v>
      </c>
      <c r="BA40" s="76" t="str">
        <f>+'[1]69-72復興'!AO40</f>
        <v>R</v>
      </c>
      <c r="BB40" s="81" t="str">
        <f>+'[1]69-72復興'!AS40</f>
        <v>忠</v>
      </c>
      <c r="BC40" s="81" t="str">
        <f>+'[1]69-72復興'!AT40</f>
        <v>忠</v>
      </c>
      <c r="BD40" s="81" t="str">
        <f>+'[1]69-72復興'!AU40</f>
        <v>愛</v>
      </c>
      <c r="BE40" s="81">
        <f>+'[1]69-72復興'!AV40</f>
        <v>0</v>
      </c>
      <c r="BF40" s="81">
        <f>+'[1]69-72復興'!AW40</f>
        <v>0</v>
      </c>
      <c r="BG40" s="81" t="str">
        <f>+'[1]69-72復興'!AX40</f>
        <v>勇</v>
      </c>
      <c r="BH40" s="81">
        <f>+'[1]69-72復興'!AY40</f>
        <v>0</v>
      </c>
    </row>
    <row r="41" spans="2:60" ht="16.5">
      <c r="B41" s="11">
        <v>12139</v>
      </c>
      <c r="C41" s="47" t="s">
        <v>361</v>
      </c>
      <c r="D41" s="76" t="s">
        <v>547</v>
      </c>
      <c r="E41" s="12" t="s">
        <v>1</v>
      </c>
      <c r="F41" s="11">
        <v>12239</v>
      </c>
      <c r="G41" s="47" t="s">
        <v>362</v>
      </c>
      <c r="H41" s="12"/>
      <c r="I41" s="12" t="s">
        <v>1</v>
      </c>
      <c r="J41" s="11">
        <v>12339</v>
      </c>
      <c r="K41" s="47" t="s">
        <v>507</v>
      </c>
      <c r="L41" s="12"/>
      <c r="M41" s="12" t="s">
        <v>1</v>
      </c>
      <c r="N41" s="11">
        <v>12439</v>
      </c>
      <c r="O41" s="47" t="s">
        <v>363</v>
      </c>
      <c r="P41" s="12"/>
      <c r="Q41" s="12"/>
      <c r="R41" s="11">
        <v>12539</v>
      </c>
      <c r="S41" s="47" t="s">
        <v>495</v>
      </c>
      <c r="T41" s="12"/>
      <c r="U41" s="12" t="s">
        <v>1</v>
      </c>
      <c r="V41" s="11">
        <v>12639</v>
      </c>
      <c r="W41" s="47" t="s">
        <v>184</v>
      </c>
      <c r="X41" s="12"/>
      <c r="Y41" s="12"/>
      <c r="Z41" s="11">
        <v>2139</v>
      </c>
      <c r="AA41" s="47" t="s">
        <v>364</v>
      </c>
      <c r="AB41" s="12"/>
      <c r="AC41" s="12" t="s">
        <v>1</v>
      </c>
      <c r="AD41" s="11">
        <v>2239</v>
      </c>
      <c r="AE41" s="47" t="s">
        <v>521</v>
      </c>
      <c r="AF41" s="76"/>
      <c r="AG41" s="12" t="s">
        <v>1</v>
      </c>
      <c r="AH41" s="11">
        <v>2339</v>
      </c>
      <c r="AI41" s="47" t="s">
        <v>365</v>
      </c>
      <c r="AJ41" s="12"/>
      <c r="AK41" s="12" t="s">
        <v>1</v>
      </c>
      <c r="AL41" s="11">
        <v>2439</v>
      </c>
      <c r="AM41" s="47" t="s">
        <v>535</v>
      </c>
      <c r="AN41" s="76" t="s">
        <v>547</v>
      </c>
      <c r="AO41" s="12" t="s">
        <v>1</v>
      </c>
      <c r="AP41" s="11">
        <v>2539</v>
      </c>
      <c r="AQ41" s="47" t="s">
        <v>366</v>
      </c>
      <c r="AR41" s="12"/>
      <c r="AS41" s="12"/>
      <c r="AT41" s="11">
        <v>2639</v>
      </c>
      <c r="AU41" s="47" t="s">
        <v>4</v>
      </c>
      <c r="AV41" s="76"/>
      <c r="AW41" s="13" t="s">
        <v>1</v>
      </c>
      <c r="AY41" s="80" t="str">
        <f>+'[1]69-72復興'!D41</f>
        <v>鮑　鼎</v>
      </c>
      <c r="AZ41" s="81" t="str">
        <f>+'[1]69-72復興'!K41</f>
        <v>Y</v>
      </c>
      <c r="BA41" s="76" t="str">
        <f>+'[1]69-72復興'!AO41</f>
        <v>R</v>
      </c>
      <c r="BB41" s="81">
        <f>+'[1]69-72復興'!AS41</f>
        <v>0</v>
      </c>
      <c r="BC41" s="81">
        <f>+'[1]69-72復興'!AT41</f>
        <v>0</v>
      </c>
      <c r="BD41" s="81" t="str">
        <f>+'[1]69-72復興'!AU41</f>
        <v>愛</v>
      </c>
      <c r="BE41" s="81">
        <f>+'[1]69-72復興'!AV41</f>
        <v>0</v>
      </c>
      <c r="BF41" s="81">
        <f>+'[1]69-72復興'!AW41</f>
        <v>0</v>
      </c>
      <c r="BG41" s="81" t="str">
        <f>+'[1]69-72復興'!AX41</f>
        <v>勇</v>
      </c>
      <c r="BH41" s="81">
        <f>+'[1]69-72復興'!AY41</f>
        <v>0</v>
      </c>
    </row>
    <row r="42" spans="2:60" ht="16.5">
      <c r="B42" s="11">
        <v>12140</v>
      </c>
      <c r="C42" s="47" t="s">
        <v>367</v>
      </c>
      <c r="D42" s="12"/>
      <c r="E42" s="12"/>
      <c r="F42" s="11">
        <v>12240</v>
      </c>
      <c r="G42" s="47" t="s">
        <v>174</v>
      </c>
      <c r="H42" s="76" t="s">
        <v>547</v>
      </c>
      <c r="I42" s="12" t="s">
        <v>1</v>
      </c>
      <c r="J42" s="11">
        <v>12340</v>
      </c>
      <c r="K42" s="47" t="s">
        <v>368</v>
      </c>
      <c r="L42" s="12"/>
      <c r="M42" s="12"/>
      <c r="N42" s="11">
        <v>12440</v>
      </c>
      <c r="O42" s="47" t="s">
        <v>304</v>
      </c>
      <c r="P42" s="12"/>
      <c r="Q42" s="12" t="s">
        <v>1</v>
      </c>
      <c r="R42" s="11">
        <v>12540</v>
      </c>
      <c r="S42" s="47" t="s">
        <v>369</v>
      </c>
      <c r="T42" s="12"/>
      <c r="U42" s="12" t="s">
        <v>1</v>
      </c>
      <c r="V42" s="11">
        <v>12640</v>
      </c>
      <c r="W42" s="47" t="s">
        <v>370</v>
      </c>
      <c r="X42" s="12"/>
      <c r="Y42" s="12"/>
      <c r="Z42" s="11">
        <v>2140</v>
      </c>
      <c r="AA42" s="47" t="s">
        <v>371</v>
      </c>
      <c r="AB42" s="12"/>
      <c r="AC42" s="12" t="s">
        <v>546</v>
      </c>
      <c r="AD42" s="11">
        <v>2240</v>
      </c>
      <c r="AE42" s="47" t="s">
        <v>372</v>
      </c>
      <c r="AF42" s="76" t="s">
        <v>547</v>
      </c>
      <c r="AG42" s="12" t="s">
        <v>1</v>
      </c>
      <c r="AH42" s="11">
        <v>2340</v>
      </c>
      <c r="AI42" s="47" t="s">
        <v>503</v>
      </c>
      <c r="AJ42" s="12"/>
      <c r="AK42" s="12"/>
      <c r="AL42" s="58">
        <v>2440</v>
      </c>
      <c r="AM42" s="59" t="s">
        <v>551</v>
      </c>
      <c r="AN42" s="76" t="s">
        <v>547</v>
      </c>
      <c r="AO42" s="12" t="s">
        <v>1</v>
      </c>
      <c r="AP42" s="11">
        <v>2540</v>
      </c>
      <c r="AQ42" s="47" t="s">
        <v>373</v>
      </c>
      <c r="AR42" s="12"/>
      <c r="AS42" s="12" t="s">
        <v>1</v>
      </c>
      <c r="AT42" s="11">
        <v>2640</v>
      </c>
      <c r="AU42" s="47" t="s">
        <v>374</v>
      </c>
      <c r="AV42" s="12"/>
      <c r="AW42" s="13"/>
      <c r="AY42" s="80" t="str">
        <f>+'[1]69-72復興'!D42</f>
        <v>丁長捷</v>
      </c>
      <c r="AZ42" s="81" t="str">
        <f>+'[1]69-72復興'!K42</f>
        <v>Y</v>
      </c>
      <c r="BA42" s="76" t="str">
        <f>+'[1]69-72復興'!AO42</f>
        <v>R</v>
      </c>
      <c r="BB42" s="81">
        <f>+'[1]69-72復興'!AS42</f>
        <v>0</v>
      </c>
      <c r="BC42" s="81">
        <f>+'[1]69-72復興'!AT42</f>
        <v>0</v>
      </c>
      <c r="BD42" s="81">
        <f>+'[1]69-72復興'!AU42</f>
        <v>0</v>
      </c>
      <c r="BE42" s="81" t="str">
        <f>+'[1]69-72復興'!AV42</f>
        <v>勇</v>
      </c>
      <c r="BF42" s="81">
        <f>+'[1]69-72復興'!AW42</f>
        <v>0</v>
      </c>
      <c r="BG42" s="81" t="str">
        <f>+'[1]69-72復興'!AX42</f>
        <v>望</v>
      </c>
      <c r="BH42" s="81" t="str">
        <f>+'[1]69-72復興'!AY42</f>
        <v>Line</v>
      </c>
    </row>
    <row r="43" spans="2:60" ht="16.5">
      <c r="B43" s="11">
        <v>12141</v>
      </c>
      <c r="C43" s="47" t="s">
        <v>9</v>
      </c>
      <c r="D43" s="12"/>
      <c r="E43" s="12" t="s">
        <v>1</v>
      </c>
      <c r="F43" s="11">
        <v>12241</v>
      </c>
      <c r="G43" s="47" t="s">
        <v>375</v>
      </c>
      <c r="H43" s="12"/>
      <c r="I43" s="12"/>
      <c r="J43" s="11">
        <v>12341</v>
      </c>
      <c r="K43" s="47" t="s">
        <v>376</v>
      </c>
      <c r="L43" s="12"/>
      <c r="M43" s="12" t="s">
        <v>1410</v>
      </c>
      <c r="N43" s="11">
        <v>12441</v>
      </c>
      <c r="O43" s="47" t="s">
        <v>377</v>
      </c>
      <c r="P43" s="76" t="s">
        <v>1411</v>
      </c>
      <c r="Q43" s="12" t="s">
        <v>1</v>
      </c>
      <c r="R43" s="11">
        <v>12541</v>
      </c>
      <c r="S43" s="47" t="s">
        <v>378</v>
      </c>
      <c r="T43" s="12"/>
      <c r="U43" s="12" t="s">
        <v>1</v>
      </c>
      <c r="V43" s="11">
        <v>12641</v>
      </c>
      <c r="W43" s="47" t="s">
        <v>204</v>
      </c>
      <c r="X43" s="12"/>
      <c r="Y43" s="12" t="s">
        <v>1</v>
      </c>
      <c r="Z43" s="11">
        <v>2141</v>
      </c>
      <c r="AA43" s="47" t="s">
        <v>379</v>
      </c>
      <c r="AB43" s="76" t="s">
        <v>1411</v>
      </c>
      <c r="AC43" s="12" t="s">
        <v>1</v>
      </c>
      <c r="AD43" s="11">
        <v>2241</v>
      </c>
      <c r="AE43" s="47" t="s">
        <v>380</v>
      </c>
      <c r="AF43" s="12"/>
      <c r="AG43" s="12" t="s">
        <v>1</v>
      </c>
      <c r="AH43" s="11">
        <v>2341</v>
      </c>
      <c r="AI43" s="47" t="s">
        <v>381</v>
      </c>
      <c r="AJ43" s="12"/>
      <c r="AK43" s="12" t="s">
        <v>1</v>
      </c>
      <c r="AL43" s="11">
        <v>2441</v>
      </c>
      <c r="AM43" s="47" t="s">
        <v>545</v>
      </c>
      <c r="AN43" s="12"/>
      <c r="AO43" s="12" t="s">
        <v>1</v>
      </c>
      <c r="AP43" s="11">
        <v>2541</v>
      </c>
      <c r="AQ43" s="47" t="s">
        <v>383</v>
      </c>
      <c r="AR43" s="12"/>
      <c r="AS43" s="12" t="s">
        <v>1</v>
      </c>
      <c r="AT43" s="11">
        <v>2641</v>
      </c>
      <c r="AU43" s="47" t="s">
        <v>181</v>
      </c>
      <c r="AV43" s="12"/>
      <c r="AW43" s="13" t="s">
        <v>1</v>
      </c>
      <c r="AY43" s="80" t="str">
        <f>+'[1]69-72復興'!D43</f>
        <v>丁強恩</v>
      </c>
      <c r="AZ43" s="81" t="str">
        <f>+'[1]69-72復興'!K43</f>
        <v>Y</v>
      </c>
      <c r="BA43" s="76" t="str">
        <f>+'[1]69-72復興'!AO43</f>
        <v>R2</v>
      </c>
      <c r="BB43" s="81" t="str">
        <f>+'[1]69-72復興'!AS43</f>
        <v>仁</v>
      </c>
      <c r="BC43" s="81" t="str">
        <f>+'[1]69-72復興'!AT43</f>
        <v>仁</v>
      </c>
      <c r="BD43" s="81" t="str">
        <f>+'[1]69-72復興'!AU43</f>
        <v>愛</v>
      </c>
      <c r="BE43" s="81">
        <f>+'[1]69-72復興'!AV43</f>
        <v>0</v>
      </c>
      <c r="BF43" s="81">
        <f>+'[1]69-72復興'!AW43</f>
        <v>0</v>
      </c>
      <c r="BG43" s="81">
        <f>+'[1]69-72復興'!AX43</f>
        <v>0</v>
      </c>
      <c r="BH43" s="81" t="str">
        <f>+'[1]69-72復興'!AY43</f>
        <v>Line</v>
      </c>
    </row>
    <row r="44" spans="2:60" ht="16.5">
      <c r="B44" s="11">
        <v>12142</v>
      </c>
      <c r="C44" s="47" t="s">
        <v>384</v>
      </c>
      <c r="D44" s="76" t="s">
        <v>547</v>
      </c>
      <c r="E44" s="12" t="s">
        <v>1</v>
      </c>
      <c r="F44" s="11">
        <v>12242</v>
      </c>
      <c r="G44" s="47" t="s">
        <v>385</v>
      </c>
      <c r="H44" s="12"/>
      <c r="I44" s="12" t="s">
        <v>1</v>
      </c>
      <c r="J44" s="11">
        <v>12342</v>
      </c>
      <c r="K44" s="47" t="s">
        <v>386</v>
      </c>
      <c r="L44" s="12"/>
      <c r="M44" s="12" t="s">
        <v>1</v>
      </c>
      <c r="N44" s="11">
        <v>12442</v>
      </c>
      <c r="O44" s="47" t="s">
        <v>321</v>
      </c>
      <c r="P44" s="12"/>
      <c r="Q44" s="12" t="s">
        <v>1</v>
      </c>
      <c r="R44" s="11">
        <v>12542</v>
      </c>
      <c r="S44" s="47" t="s">
        <v>387</v>
      </c>
      <c r="T44" s="12"/>
      <c r="U44" s="12" t="s">
        <v>1</v>
      </c>
      <c r="V44" s="11">
        <v>12642</v>
      </c>
      <c r="W44" s="47" t="s">
        <v>388</v>
      </c>
      <c r="X44" s="12"/>
      <c r="Y44" s="12" t="s">
        <v>1</v>
      </c>
      <c r="Z44" s="11">
        <v>2142</v>
      </c>
      <c r="AA44" s="47" t="s">
        <v>389</v>
      </c>
      <c r="AB44" s="12"/>
      <c r="AC44" s="12" t="s">
        <v>1</v>
      </c>
      <c r="AD44" s="11">
        <v>2242</v>
      </c>
      <c r="AE44" s="47" t="s">
        <v>515</v>
      </c>
      <c r="AF44" s="76" t="s">
        <v>547</v>
      </c>
      <c r="AG44" s="12" t="s">
        <v>1</v>
      </c>
      <c r="AH44" s="11">
        <v>2342</v>
      </c>
      <c r="AI44" s="47" t="s">
        <v>298</v>
      </c>
      <c r="AJ44" s="76"/>
      <c r="AK44" s="12" t="s">
        <v>1</v>
      </c>
      <c r="AL44" s="11">
        <v>2442</v>
      </c>
      <c r="AM44" s="47" t="s">
        <v>390</v>
      </c>
      <c r="AN44" s="12"/>
      <c r="AO44" s="12" t="s">
        <v>546</v>
      </c>
      <c r="AP44" s="11">
        <v>2542</v>
      </c>
      <c r="AQ44" s="47" t="s">
        <v>160</v>
      </c>
      <c r="AR44" s="12"/>
      <c r="AS44" s="12" t="s">
        <v>1</v>
      </c>
      <c r="AT44" s="11">
        <v>2642</v>
      </c>
      <c r="AU44" s="47" t="s">
        <v>391</v>
      </c>
      <c r="AV44" s="76" t="s">
        <v>547</v>
      </c>
      <c r="AW44" s="13" t="s">
        <v>1</v>
      </c>
      <c r="AY44" s="80" t="str">
        <f>+'[1]69-72復興'!D44</f>
        <v>王守正</v>
      </c>
      <c r="AZ44" s="81" t="str">
        <f>+'[1]69-72復興'!K44</f>
        <v>Y</v>
      </c>
      <c r="BA44" s="76" t="str">
        <f>+'[1]69-72復興'!AO44</f>
        <v>R</v>
      </c>
      <c r="BB44" s="81" t="str">
        <f>+'[1]69-72復興'!AS44</f>
        <v>信</v>
      </c>
      <c r="BC44" s="81" t="str">
        <f>+'[1]69-72復興'!AT44</f>
        <v>信</v>
      </c>
      <c r="BD44" s="81" t="str">
        <f>+'[1]69-72復興'!AU44</f>
        <v>義</v>
      </c>
      <c r="BE44" s="81">
        <f>+'[1]69-72復興'!AV44</f>
        <v>0</v>
      </c>
      <c r="BF44" s="81">
        <f>+'[1]69-72復興'!AW44</f>
        <v>0</v>
      </c>
      <c r="BG44" s="81" t="str">
        <f>+'[1]69-72復興'!AX44</f>
        <v>望</v>
      </c>
      <c r="BH44" s="81">
        <f>+'[1]69-72復興'!AY44</f>
        <v>0</v>
      </c>
    </row>
    <row r="45" spans="2:60" ht="16.5">
      <c r="B45" s="11">
        <v>12143</v>
      </c>
      <c r="C45" s="47" t="s">
        <v>392</v>
      </c>
      <c r="D45" s="12"/>
      <c r="E45" s="12" t="s">
        <v>1</v>
      </c>
      <c r="F45" s="11">
        <v>12243</v>
      </c>
      <c r="G45" s="47" t="s">
        <v>393</v>
      </c>
      <c r="H45" s="12"/>
      <c r="I45" s="12"/>
      <c r="J45" s="11">
        <v>12343</v>
      </c>
      <c r="K45" s="47" t="s">
        <v>394</v>
      </c>
      <c r="L45" s="12"/>
      <c r="M45" s="12" t="s">
        <v>546</v>
      </c>
      <c r="N45" s="11">
        <v>12443</v>
      </c>
      <c r="O45" s="47" t="s">
        <v>395</v>
      </c>
      <c r="P45" s="12"/>
      <c r="Q45" s="12" t="s">
        <v>546</v>
      </c>
      <c r="R45" s="11">
        <v>12543</v>
      </c>
      <c r="S45" s="47" t="s">
        <v>501</v>
      </c>
      <c r="T45" s="12"/>
      <c r="U45" s="12" t="s">
        <v>1</v>
      </c>
      <c r="V45" s="11">
        <v>12643</v>
      </c>
      <c r="W45" s="47" t="s">
        <v>799</v>
      </c>
      <c r="X45" s="76" t="s">
        <v>547</v>
      </c>
      <c r="Y45" s="12" t="s">
        <v>1</v>
      </c>
      <c r="Z45" s="11">
        <v>2143</v>
      </c>
      <c r="AA45" s="47" t="s">
        <v>260</v>
      </c>
      <c r="AB45" s="12"/>
      <c r="AC45" s="12" t="s">
        <v>1</v>
      </c>
      <c r="AD45" s="11">
        <v>2243</v>
      </c>
      <c r="AE45" s="47" t="s">
        <v>396</v>
      </c>
      <c r="AF45" s="76" t="s">
        <v>547</v>
      </c>
      <c r="AG45" s="12" t="s">
        <v>1</v>
      </c>
      <c r="AH45" s="11">
        <v>2343</v>
      </c>
      <c r="AI45" s="47" t="s">
        <v>397</v>
      </c>
      <c r="AJ45" s="12"/>
      <c r="AK45" s="12" t="s">
        <v>1</v>
      </c>
      <c r="AL45" s="11">
        <v>2443</v>
      </c>
      <c r="AM45" s="47" t="s">
        <v>398</v>
      </c>
      <c r="AN45" s="12"/>
      <c r="AO45" s="12" t="s">
        <v>1</v>
      </c>
      <c r="AP45" s="11">
        <v>2543</v>
      </c>
      <c r="AQ45" s="47" t="s">
        <v>498</v>
      </c>
      <c r="AR45" s="12"/>
      <c r="AS45" s="12" t="s">
        <v>1</v>
      </c>
      <c r="AT45" s="11">
        <v>2643</v>
      </c>
      <c r="AU45" s="47" t="s">
        <v>400</v>
      </c>
      <c r="AV45" s="12"/>
      <c r="AW45" s="13"/>
      <c r="AY45" s="80" t="str">
        <f>+'[1]69-72復興'!D45</f>
        <v>王南雷</v>
      </c>
      <c r="AZ45" s="81" t="str">
        <f>+'[1]69-72復興'!K45</f>
        <v>Y</v>
      </c>
      <c r="BA45" s="76" t="str">
        <f>+'[1]69-72復興'!AO45</f>
        <v>R2</v>
      </c>
      <c r="BB45" s="81" t="str">
        <f>+'[1]69-72復興'!AS45</f>
        <v>信</v>
      </c>
      <c r="BC45" s="81" t="str">
        <f>+'[1]69-72復興'!AT45</f>
        <v>信</v>
      </c>
      <c r="BD45" s="81" t="str">
        <f>+'[1]69-72復興'!AU45</f>
        <v>義</v>
      </c>
      <c r="BE45" s="81">
        <f>+'[1]69-72復興'!AV45</f>
        <v>0</v>
      </c>
      <c r="BF45" s="81">
        <f>+'[1]69-72復興'!AW45</f>
        <v>0</v>
      </c>
      <c r="BG45" s="81">
        <f>+'[1]69-72復興'!AX45</f>
        <v>0</v>
      </c>
      <c r="BH45" s="81" t="str">
        <f>+'[1]69-72復興'!AY45</f>
        <v>Line</v>
      </c>
    </row>
    <row r="46" spans="2:60" ht="16.5">
      <c r="B46" s="11">
        <v>12144</v>
      </c>
      <c r="C46" s="47" t="s">
        <v>401</v>
      </c>
      <c r="D46" s="12"/>
      <c r="E46" s="12" t="s">
        <v>1</v>
      </c>
      <c r="F46" s="11">
        <v>12244</v>
      </c>
      <c r="G46" s="47" t="s">
        <v>402</v>
      </c>
      <c r="H46" s="12"/>
      <c r="I46" s="12" t="s">
        <v>1</v>
      </c>
      <c r="J46" s="11">
        <v>12344</v>
      </c>
      <c r="K46" s="47" t="s">
        <v>185</v>
      </c>
      <c r="L46" s="12"/>
      <c r="M46" s="12" t="s">
        <v>1</v>
      </c>
      <c r="N46" s="11">
        <v>12444</v>
      </c>
      <c r="O46" s="47" t="s">
        <v>403</v>
      </c>
      <c r="P46" s="12" t="s">
        <v>744</v>
      </c>
      <c r="Q46" s="12" t="s">
        <v>1</v>
      </c>
      <c r="R46" s="11">
        <v>12544</v>
      </c>
      <c r="S46" s="47" t="s">
        <v>404</v>
      </c>
      <c r="T46" s="12"/>
      <c r="U46" s="12" t="s">
        <v>1</v>
      </c>
      <c r="V46" s="11">
        <v>12644</v>
      </c>
      <c r="W46" s="52" t="s">
        <v>405</v>
      </c>
      <c r="X46" s="12"/>
      <c r="Y46" s="12" t="s">
        <v>1</v>
      </c>
      <c r="Z46" s="11">
        <v>2144</v>
      </c>
      <c r="AA46" s="47" t="s">
        <v>169</v>
      </c>
      <c r="AB46" s="76" t="s">
        <v>547</v>
      </c>
      <c r="AC46" s="12" t="s">
        <v>1</v>
      </c>
      <c r="AD46" s="11">
        <v>2244</v>
      </c>
      <c r="AE46" s="47" t="s">
        <v>406</v>
      </c>
      <c r="AF46" s="12"/>
      <c r="AG46" s="12"/>
      <c r="AH46" s="11">
        <v>2344</v>
      </c>
      <c r="AI46" s="47" t="s">
        <v>407</v>
      </c>
      <c r="AJ46" s="12"/>
      <c r="AK46" s="12" t="s">
        <v>1</v>
      </c>
      <c r="AL46" s="11">
        <v>2444</v>
      </c>
      <c r="AM46" s="47" t="s">
        <v>408</v>
      </c>
      <c r="AN46" s="12"/>
      <c r="AO46" s="12" t="s">
        <v>1</v>
      </c>
      <c r="AP46" s="11">
        <v>2544</v>
      </c>
      <c r="AQ46" s="47" t="s">
        <v>409</v>
      </c>
      <c r="AR46" s="12"/>
      <c r="AS46" s="12" t="s">
        <v>1</v>
      </c>
      <c r="AT46" s="11">
        <v>2644</v>
      </c>
      <c r="AU46" s="47" t="s">
        <v>488</v>
      </c>
      <c r="AV46" s="12" t="s">
        <v>547</v>
      </c>
      <c r="AW46" s="13" t="s">
        <v>1</v>
      </c>
      <c r="AY46" s="80" t="str">
        <f>+'[1]69-72復興'!D46</f>
        <v>王相民</v>
      </c>
      <c r="AZ46" s="81" t="str">
        <f>+'[1]69-72復興'!K46</f>
        <v>Y</v>
      </c>
      <c r="BA46" s="76" t="str">
        <f>+'[1]69-72復興'!AO46</f>
        <v>R2</v>
      </c>
      <c r="BB46" s="81" t="str">
        <f>+'[1]69-72復興'!AS46</f>
        <v>忠</v>
      </c>
      <c r="BC46" s="81" t="str">
        <f>+'[1]69-72復興'!AT46</f>
        <v>忠</v>
      </c>
      <c r="BD46" s="81" t="str">
        <f>+'[1]69-72復興'!AU46</f>
        <v>愛</v>
      </c>
      <c r="BE46" s="81" t="str">
        <f>+'[1]69-72復興'!AV46</f>
        <v>仁</v>
      </c>
      <c r="BF46" s="81" t="str">
        <f>+'[1]69-72復興'!AW46</f>
        <v>信</v>
      </c>
      <c r="BG46" s="81" t="str">
        <f>+'[1]69-72復興'!AX46</f>
        <v>信</v>
      </c>
      <c r="BH46" s="81" t="str">
        <f>+'[1]69-72復興'!AY46</f>
        <v>Line</v>
      </c>
    </row>
    <row r="47" spans="2:60" ht="16.5">
      <c r="B47" s="11">
        <v>12145</v>
      </c>
      <c r="C47" s="47" t="s">
        <v>1412</v>
      </c>
      <c r="D47" s="12"/>
      <c r="E47" s="12" t="s">
        <v>546</v>
      </c>
      <c r="F47" s="11">
        <v>12245</v>
      </c>
      <c r="G47" s="47" t="s">
        <v>194</v>
      </c>
      <c r="H47" s="76" t="s">
        <v>547</v>
      </c>
      <c r="I47" s="12" t="s">
        <v>1</v>
      </c>
      <c r="J47" s="11">
        <v>12345</v>
      </c>
      <c r="K47" s="47" t="s">
        <v>518</v>
      </c>
      <c r="L47" s="12"/>
      <c r="M47" s="12" t="s">
        <v>1</v>
      </c>
      <c r="N47" s="11">
        <v>12445</v>
      </c>
      <c r="O47" s="47" t="s">
        <v>332</v>
      </c>
      <c r="P47" s="12"/>
      <c r="Q47" s="12" t="s">
        <v>1</v>
      </c>
      <c r="R47" s="11">
        <v>12545</v>
      </c>
      <c r="S47" s="47" t="s">
        <v>411</v>
      </c>
      <c r="T47" s="12"/>
      <c r="U47" s="12" t="s">
        <v>1</v>
      </c>
      <c r="V47" s="11">
        <v>12645</v>
      </c>
      <c r="W47" s="47" t="s">
        <v>412</v>
      </c>
      <c r="X47" s="12"/>
      <c r="Y47" s="12"/>
      <c r="Z47" s="11">
        <v>2145</v>
      </c>
      <c r="AA47" s="47" t="s">
        <v>413</v>
      </c>
      <c r="AB47" s="12"/>
      <c r="AC47" s="12" t="s">
        <v>1</v>
      </c>
      <c r="AD47" s="11">
        <v>2245</v>
      </c>
      <c r="AE47" s="47" t="s">
        <v>23</v>
      </c>
      <c r="AF47" s="12"/>
      <c r="AG47" s="12" t="s">
        <v>546</v>
      </c>
      <c r="AH47" s="58">
        <v>2345</v>
      </c>
      <c r="AI47" s="47" t="s">
        <v>377</v>
      </c>
      <c r="AJ47" s="76" t="s">
        <v>547</v>
      </c>
      <c r="AK47" s="12" t="s">
        <v>1</v>
      </c>
      <c r="AL47" s="11">
        <v>2445</v>
      </c>
      <c r="AM47" s="47" t="s">
        <v>414</v>
      </c>
      <c r="AN47" s="12"/>
      <c r="AO47" s="12" t="s">
        <v>1</v>
      </c>
      <c r="AP47" s="11">
        <v>2545</v>
      </c>
      <c r="AQ47" s="47" t="s">
        <v>415</v>
      </c>
      <c r="AR47" s="76" t="s">
        <v>547</v>
      </c>
      <c r="AS47" s="12" t="s">
        <v>1</v>
      </c>
      <c r="AT47" s="11">
        <v>2645</v>
      </c>
      <c r="AU47" s="47" t="s">
        <v>230</v>
      </c>
      <c r="AV47" s="12"/>
      <c r="AW47" s="13" t="s">
        <v>1</v>
      </c>
      <c r="AY47" s="80" t="str">
        <f>+'[1]69-72復興'!D47</f>
        <v>王馥明</v>
      </c>
      <c r="AZ47" s="81" t="str">
        <f>+'[1]69-72復興'!K47</f>
        <v>Y</v>
      </c>
      <c r="BA47" s="76" t="str">
        <f>+'[1]69-72復興'!AO47</f>
        <v>R</v>
      </c>
      <c r="BB47" s="81" t="str">
        <f>+'[1]69-72復興'!AS47</f>
        <v>忠</v>
      </c>
      <c r="BC47" s="81" t="str">
        <f>+'[1]69-72復興'!AT47</f>
        <v>忠</v>
      </c>
      <c r="BD47" s="81" t="str">
        <f>+'[1]69-72復興'!AU47</f>
        <v>義</v>
      </c>
      <c r="BE47" s="81">
        <f>+'[1]69-72復興'!AV47</f>
        <v>0</v>
      </c>
      <c r="BF47" s="81">
        <f>+'[1]69-72復興'!AW47</f>
        <v>0</v>
      </c>
      <c r="BG47" s="81">
        <f>+'[1]69-72復興'!AX47</f>
        <v>0</v>
      </c>
      <c r="BH47" s="81">
        <f>+'[1]69-72復興'!AY47</f>
        <v>0</v>
      </c>
    </row>
    <row r="48" spans="2:60" ht="16.5">
      <c r="B48" s="11">
        <v>12146</v>
      </c>
      <c r="C48" s="47" t="s">
        <v>352</v>
      </c>
      <c r="D48" s="76" t="s">
        <v>547</v>
      </c>
      <c r="E48" s="12" t="s">
        <v>1</v>
      </c>
      <c r="F48" s="11">
        <v>12246</v>
      </c>
      <c r="G48" s="47" t="s">
        <v>416</v>
      </c>
      <c r="H48" s="12"/>
      <c r="I48" s="12" t="s">
        <v>1</v>
      </c>
      <c r="J48" s="11">
        <v>12346</v>
      </c>
      <c r="K48" s="47" t="s">
        <v>417</v>
      </c>
      <c r="L48" s="12"/>
      <c r="M48" s="12" t="s">
        <v>1</v>
      </c>
      <c r="N48" s="11">
        <v>12446</v>
      </c>
      <c r="O48" s="47" t="s">
        <v>418</v>
      </c>
      <c r="P48" s="12"/>
      <c r="Q48" s="12" t="s">
        <v>546</v>
      </c>
      <c r="R48" s="11">
        <v>12546</v>
      </c>
      <c r="S48" s="47" t="s">
        <v>278</v>
      </c>
      <c r="T48" s="12"/>
      <c r="U48" s="12"/>
      <c r="V48" s="11">
        <v>12646</v>
      </c>
      <c r="W48" s="47" t="s">
        <v>419</v>
      </c>
      <c r="X48" s="12"/>
      <c r="Y48" s="12"/>
      <c r="Z48" s="11">
        <v>2146</v>
      </c>
      <c r="AA48" s="47" t="s">
        <v>13</v>
      </c>
      <c r="AB48" s="12"/>
      <c r="AC48" s="12" t="s">
        <v>1</v>
      </c>
      <c r="AD48" s="11">
        <v>2246</v>
      </c>
      <c r="AE48" s="47" t="s">
        <v>420</v>
      </c>
      <c r="AF48" s="12"/>
      <c r="AG48" s="12" t="s">
        <v>1</v>
      </c>
      <c r="AH48" s="11">
        <v>2346</v>
      </c>
      <c r="AI48" s="47" t="s">
        <v>418</v>
      </c>
      <c r="AJ48" s="12"/>
      <c r="AK48" s="12" t="s">
        <v>546</v>
      </c>
      <c r="AL48" s="11">
        <v>2446</v>
      </c>
      <c r="AM48" s="47" t="s">
        <v>421</v>
      </c>
      <c r="AN48" s="12"/>
      <c r="AO48" s="12" t="s">
        <v>1</v>
      </c>
      <c r="AP48" s="11">
        <v>2546</v>
      </c>
      <c r="AQ48" s="48" t="s">
        <v>496</v>
      </c>
      <c r="AR48" s="12" t="s">
        <v>547</v>
      </c>
      <c r="AS48" s="12" t="s">
        <v>1</v>
      </c>
      <c r="AT48" s="11">
        <v>2646</v>
      </c>
      <c r="AU48" s="47" t="s">
        <v>79</v>
      </c>
      <c r="AV48" s="12" t="s">
        <v>547</v>
      </c>
      <c r="AW48" s="13" t="s">
        <v>1</v>
      </c>
      <c r="AY48" s="80" t="str">
        <f>+'[1]69-72復興'!D48</f>
        <v>司徒念萱</v>
      </c>
      <c r="AZ48" s="81" t="str">
        <f>+'[1]69-72復興'!K48</f>
        <v>Y</v>
      </c>
      <c r="BA48" s="76" t="str">
        <f>+'[1]69-72復興'!AO48</f>
        <v>R</v>
      </c>
      <c r="BB48" s="81">
        <f>+'[1]69-72復興'!AS48</f>
        <v>0</v>
      </c>
      <c r="BC48" s="81">
        <f>+'[1]69-72復興'!AT48</f>
        <v>0</v>
      </c>
      <c r="BD48" s="81">
        <f>+'[1]69-72復興'!AU48</f>
        <v>0</v>
      </c>
      <c r="BE48" s="81" t="str">
        <f>+'[1]69-72復興'!AV48</f>
        <v>愛</v>
      </c>
      <c r="BF48" s="81" t="str">
        <f>+'[1]69-72復興'!AW48</f>
        <v>愛</v>
      </c>
      <c r="BG48" s="81" t="str">
        <f>+'[1]69-72復興'!AX48</f>
        <v>愛</v>
      </c>
      <c r="BH48" s="81" t="str">
        <f>+'[1]69-72復興'!AY48</f>
        <v>Line</v>
      </c>
    </row>
    <row r="49" spans="2:60" ht="16.5">
      <c r="B49" s="11">
        <v>12147</v>
      </c>
      <c r="C49" s="47" t="s">
        <v>422</v>
      </c>
      <c r="D49" s="76" t="s">
        <v>547</v>
      </c>
      <c r="E49" s="12" t="s">
        <v>1</v>
      </c>
      <c r="F49" s="11">
        <v>12247</v>
      </c>
      <c r="G49" s="47" t="s">
        <v>423</v>
      </c>
      <c r="H49" s="12"/>
      <c r="I49" s="12" t="s">
        <v>1</v>
      </c>
      <c r="J49" s="11">
        <v>12347</v>
      </c>
      <c r="K49" s="47" t="s">
        <v>424</v>
      </c>
      <c r="L49" s="12"/>
      <c r="M49" s="12" t="s">
        <v>1</v>
      </c>
      <c r="N49" s="11">
        <v>12447</v>
      </c>
      <c r="O49" s="47" t="s">
        <v>512</v>
      </c>
      <c r="P49" s="76"/>
      <c r="Q49" s="12" t="s">
        <v>1</v>
      </c>
      <c r="R49" s="11">
        <v>12547</v>
      </c>
      <c r="S49" s="47" t="s">
        <v>537</v>
      </c>
      <c r="T49" s="12"/>
      <c r="U49" s="12" t="s">
        <v>546</v>
      </c>
      <c r="V49" s="11">
        <v>12647</v>
      </c>
      <c r="W49" s="47" t="s">
        <v>425</v>
      </c>
      <c r="X49" s="12"/>
      <c r="Y49" s="12" t="s">
        <v>1</v>
      </c>
      <c r="Z49" s="11">
        <v>2147</v>
      </c>
      <c r="AA49" s="47" t="s">
        <v>426</v>
      </c>
      <c r="AB49" s="12"/>
      <c r="AC49" s="12" t="s">
        <v>1</v>
      </c>
      <c r="AD49" s="11"/>
      <c r="AE49" s="47"/>
      <c r="AF49" s="12"/>
      <c r="AG49" s="12"/>
      <c r="AH49" s="11">
        <v>2347</v>
      </c>
      <c r="AI49" s="47" t="s">
        <v>427</v>
      </c>
      <c r="AJ49" s="12"/>
      <c r="AK49" s="12" t="s">
        <v>1</v>
      </c>
      <c r="AL49" s="11">
        <v>2447</v>
      </c>
      <c r="AM49" s="47" t="s">
        <v>428</v>
      </c>
      <c r="AN49" s="12"/>
      <c r="AO49" s="12" t="s">
        <v>1</v>
      </c>
      <c r="AP49" s="11">
        <v>2547</v>
      </c>
      <c r="AQ49" s="48" t="s">
        <v>499</v>
      </c>
      <c r="AR49" s="12"/>
      <c r="AS49" s="12" t="s">
        <v>1</v>
      </c>
      <c r="AT49" s="11">
        <v>2647</v>
      </c>
      <c r="AU49" s="47" t="s">
        <v>509</v>
      </c>
      <c r="AV49" s="76" t="s">
        <v>547</v>
      </c>
      <c r="AW49" s="13" t="s">
        <v>1</v>
      </c>
      <c r="AY49" s="80" t="str">
        <f>+'[1]69-72復興'!D49</f>
        <v>史明嘉</v>
      </c>
      <c r="AZ49" s="81" t="str">
        <f>+'[1]69-72復興'!K49</f>
        <v>Y</v>
      </c>
      <c r="BA49" s="76" t="str">
        <f>+'[1]69-72復興'!AO49</f>
        <v>R</v>
      </c>
      <c r="BB49" s="81">
        <f>+'[1]69-72復興'!AS49</f>
        <v>0</v>
      </c>
      <c r="BC49" s="81">
        <f>+'[1]69-72復興'!AT49</f>
        <v>0</v>
      </c>
      <c r="BD49" s="81" t="str">
        <f>+'[1]69-72復興'!AU49</f>
        <v>義</v>
      </c>
      <c r="BE49" s="81">
        <f>+'[1]69-72復興'!AV49</f>
        <v>0</v>
      </c>
      <c r="BF49" s="81">
        <f>+'[1]69-72復興'!AW49</f>
        <v>0</v>
      </c>
      <c r="BG49" s="81" t="str">
        <f>+'[1]69-72復興'!AX49</f>
        <v>仁</v>
      </c>
      <c r="BH49" s="81" t="str">
        <f>+'[1]69-72復興'!AY49</f>
        <v>Line</v>
      </c>
    </row>
    <row r="50" spans="2:60" ht="16.5">
      <c r="B50" s="11">
        <v>12148</v>
      </c>
      <c r="C50" s="47" t="s">
        <v>429</v>
      </c>
      <c r="D50" s="12"/>
      <c r="E50" s="12" t="s">
        <v>1</v>
      </c>
      <c r="F50" s="11">
        <v>12248</v>
      </c>
      <c r="G50" s="47" t="s">
        <v>63</v>
      </c>
      <c r="H50" s="12"/>
      <c r="I50" s="12" t="s">
        <v>1</v>
      </c>
      <c r="J50" s="58">
        <v>12348</v>
      </c>
      <c r="K50" s="47" t="s">
        <v>353</v>
      </c>
      <c r="L50" s="76" t="s">
        <v>547</v>
      </c>
      <c r="M50" s="12" t="s">
        <v>1</v>
      </c>
      <c r="N50" s="11">
        <v>12448</v>
      </c>
      <c r="O50" s="47" t="s">
        <v>430</v>
      </c>
      <c r="P50" s="12" t="s">
        <v>744</v>
      </c>
      <c r="Q50" s="12" t="s">
        <v>1</v>
      </c>
      <c r="R50" s="11">
        <v>12548</v>
      </c>
      <c r="S50" s="47" t="s">
        <v>42</v>
      </c>
      <c r="T50" s="12" t="s">
        <v>555</v>
      </c>
      <c r="U50" s="12" t="s">
        <v>1</v>
      </c>
      <c r="V50" s="11">
        <v>12648</v>
      </c>
      <c r="W50" s="47" t="s">
        <v>431</v>
      </c>
      <c r="X50" s="12"/>
      <c r="Y50" s="12" t="s">
        <v>1</v>
      </c>
      <c r="Z50" s="11">
        <v>2148</v>
      </c>
      <c r="AA50" s="47" t="s">
        <v>210</v>
      </c>
      <c r="AB50" s="76"/>
      <c r="AC50" s="12" t="s">
        <v>1</v>
      </c>
      <c r="AD50" s="11"/>
      <c r="AE50" s="47"/>
      <c r="AF50" s="12"/>
      <c r="AG50" s="12"/>
      <c r="AH50" s="11">
        <v>2348</v>
      </c>
      <c r="AI50" s="47" t="s">
        <v>432</v>
      </c>
      <c r="AJ50" s="12"/>
      <c r="AK50" s="12" t="s">
        <v>546</v>
      </c>
      <c r="AL50" s="11">
        <v>2448</v>
      </c>
      <c r="AM50" s="47" t="s">
        <v>346</v>
      </c>
      <c r="AN50" s="76" t="s">
        <v>547</v>
      </c>
      <c r="AO50" s="12" t="s">
        <v>1</v>
      </c>
      <c r="AP50" s="11">
        <v>2548</v>
      </c>
      <c r="AQ50" s="48" t="s">
        <v>500</v>
      </c>
      <c r="AR50" s="12"/>
      <c r="AS50" s="12" t="s">
        <v>1</v>
      </c>
      <c r="AT50" s="11">
        <v>2648</v>
      </c>
      <c r="AU50" s="47" t="s">
        <v>297</v>
      </c>
      <c r="AV50" s="12"/>
      <c r="AW50" s="13" t="s">
        <v>1</v>
      </c>
      <c r="AY50" s="80" t="str">
        <f>+'[1]69-72復興'!D50</f>
        <v>吉凱明</v>
      </c>
      <c r="AZ50" s="81" t="str">
        <f>+'[1]69-72復興'!K50</f>
        <v>Y</v>
      </c>
      <c r="BA50" s="76">
        <f>+'[1]69-72復興'!AO50</f>
        <v>0</v>
      </c>
      <c r="BB50" s="81" t="str">
        <f>+'[1]69-72復興'!AS50</f>
        <v>X</v>
      </c>
      <c r="BC50" s="81" t="str">
        <f>+'[1]69-72復興'!AT50</f>
        <v>孝</v>
      </c>
      <c r="BD50" s="81" t="str">
        <f>+'[1]69-72復興'!AU50</f>
        <v>忠</v>
      </c>
      <c r="BE50" s="81">
        <f>+'[1]69-72復興'!AV50</f>
        <v>0</v>
      </c>
      <c r="BF50" s="81">
        <f>+'[1]69-72復興'!AW50</f>
        <v>0</v>
      </c>
      <c r="BG50" s="81" t="str">
        <f>+'[1]69-72復興'!AX50</f>
        <v>望</v>
      </c>
      <c r="BH50" s="81">
        <f>+'[1]69-72復興'!AY50</f>
        <v>0</v>
      </c>
    </row>
    <row r="51" spans="2:60" ht="16.5">
      <c r="B51" s="11">
        <v>12149</v>
      </c>
      <c r="C51" s="47" t="s">
        <v>433</v>
      </c>
      <c r="D51" s="76" t="s">
        <v>1399</v>
      </c>
      <c r="E51" s="12" t="s">
        <v>1</v>
      </c>
      <c r="F51" s="11">
        <v>12249</v>
      </c>
      <c r="G51" s="47" t="s">
        <v>434</v>
      </c>
      <c r="H51" s="12"/>
      <c r="I51" s="12" t="s">
        <v>1</v>
      </c>
      <c r="J51" s="11">
        <v>12349</v>
      </c>
      <c r="K51" s="47" t="s">
        <v>55</v>
      </c>
      <c r="L51" s="12"/>
      <c r="M51" s="12" t="s">
        <v>1</v>
      </c>
      <c r="N51" s="11">
        <v>12449</v>
      </c>
      <c r="O51" s="47" t="s">
        <v>435</v>
      </c>
      <c r="P51" s="12"/>
      <c r="Q51" s="12"/>
      <c r="R51" s="11">
        <v>12549</v>
      </c>
      <c r="S51" s="47" t="s">
        <v>421</v>
      </c>
      <c r="T51" s="12"/>
      <c r="U51" s="12" t="s">
        <v>1</v>
      </c>
      <c r="V51" s="11">
        <v>12649</v>
      </c>
      <c r="W51" s="47" t="s">
        <v>538</v>
      </c>
      <c r="X51" s="76" t="s">
        <v>1399</v>
      </c>
      <c r="Y51" s="12" t="s">
        <v>1</v>
      </c>
      <c r="Z51" s="11">
        <v>2149</v>
      </c>
      <c r="AA51" s="47" t="s">
        <v>178</v>
      </c>
      <c r="AB51" s="76" t="s">
        <v>1399</v>
      </c>
      <c r="AC51" s="12" t="s">
        <v>1</v>
      </c>
      <c r="AD51" s="11"/>
      <c r="AE51" s="47"/>
      <c r="AF51" s="12"/>
      <c r="AG51" s="12"/>
      <c r="AH51" s="11">
        <v>2349</v>
      </c>
      <c r="AI51" s="47" t="s">
        <v>436</v>
      </c>
      <c r="AJ51" s="12"/>
      <c r="AK51" s="12"/>
      <c r="AL51" s="11">
        <v>2449</v>
      </c>
      <c r="AM51" s="47" t="s">
        <v>437</v>
      </c>
      <c r="AN51" s="76" t="s">
        <v>1399</v>
      </c>
      <c r="AO51" s="12" t="s">
        <v>1</v>
      </c>
      <c r="AP51" s="11">
        <v>2549</v>
      </c>
      <c r="AQ51" s="51" t="s">
        <v>1413</v>
      </c>
      <c r="AR51" s="12"/>
      <c r="AS51" s="12"/>
      <c r="AT51" s="11">
        <v>2649</v>
      </c>
      <c r="AU51" s="47" t="s">
        <v>150</v>
      </c>
      <c r="AV51" s="76" t="s">
        <v>1399</v>
      </c>
      <c r="AW51" s="13" t="s">
        <v>1</v>
      </c>
      <c r="AY51" s="80" t="str">
        <f>+'[1]69-72復興'!D51</f>
        <v>成夢明</v>
      </c>
      <c r="AZ51" s="81" t="str">
        <f>+'[1]69-72復興'!K51</f>
        <v>Y</v>
      </c>
      <c r="BA51" s="76" t="str">
        <f>+'[1]69-72復興'!AO51</f>
        <v>R</v>
      </c>
      <c r="BB51" s="81">
        <f>+'[1]69-72復興'!AS51</f>
        <v>0</v>
      </c>
      <c r="BC51" s="81">
        <f>+'[1]69-72復興'!AT51</f>
        <v>0</v>
      </c>
      <c r="BD51" s="81">
        <f>+'[1]69-72復興'!AU51</f>
        <v>0</v>
      </c>
      <c r="BE51" s="81">
        <f>+'[1]69-72復興'!AV51</f>
        <v>0</v>
      </c>
      <c r="BF51" s="81">
        <f>+'[1]69-72復興'!AW51</f>
        <v>0</v>
      </c>
      <c r="BG51" s="81" t="str">
        <f>+'[1]69-72復興'!AX51</f>
        <v>望</v>
      </c>
      <c r="BH51" s="81" t="str">
        <f>+'[1]69-72復興'!AY51</f>
        <v>Line</v>
      </c>
    </row>
    <row r="52" spans="2:60" ht="16.5">
      <c r="B52" s="11">
        <v>12150</v>
      </c>
      <c r="C52" s="47" t="s">
        <v>437</v>
      </c>
      <c r="D52" s="76" t="s">
        <v>547</v>
      </c>
      <c r="E52" s="12" t="s">
        <v>1</v>
      </c>
      <c r="F52" s="11">
        <v>12250</v>
      </c>
      <c r="G52" s="47" t="s">
        <v>438</v>
      </c>
      <c r="H52" s="12"/>
      <c r="I52" s="12" t="s">
        <v>546</v>
      </c>
      <c r="J52" s="11">
        <v>12350</v>
      </c>
      <c r="K52" s="47" t="s">
        <v>366</v>
      </c>
      <c r="L52" s="12"/>
      <c r="M52" s="12"/>
      <c r="N52" s="11">
        <v>12450</v>
      </c>
      <c r="O52" s="47" t="s">
        <v>155</v>
      </c>
      <c r="P52" s="76" t="s">
        <v>547</v>
      </c>
      <c r="Q52" s="12" t="s">
        <v>1</v>
      </c>
      <c r="R52" s="11"/>
      <c r="S52" s="47"/>
      <c r="T52" s="12"/>
      <c r="U52" s="12"/>
      <c r="V52" s="11">
        <v>12650</v>
      </c>
      <c r="W52" s="47" t="s">
        <v>745</v>
      </c>
      <c r="X52" s="12"/>
      <c r="Y52" s="12"/>
      <c r="Z52" s="11">
        <v>2150</v>
      </c>
      <c r="AA52" s="47" t="s">
        <v>531</v>
      </c>
      <c r="AB52" s="76" t="s">
        <v>547</v>
      </c>
      <c r="AC52" s="12" t="s">
        <v>1</v>
      </c>
      <c r="AD52" s="11"/>
      <c r="AE52" s="47"/>
      <c r="AF52" s="12"/>
      <c r="AG52" s="12"/>
      <c r="AH52" s="11">
        <v>2350</v>
      </c>
      <c r="AI52" s="47" t="s">
        <v>439</v>
      </c>
      <c r="AJ52" s="76" t="s">
        <v>547</v>
      </c>
      <c r="AK52" s="12" t="s">
        <v>1</v>
      </c>
      <c r="AL52" s="11">
        <v>2450</v>
      </c>
      <c r="AM52" s="47" t="s">
        <v>310</v>
      </c>
      <c r="AN52" s="76" t="s">
        <v>547</v>
      </c>
      <c r="AO52" s="12" t="s">
        <v>1</v>
      </c>
      <c r="AP52" s="11">
        <v>2550</v>
      </c>
      <c r="AQ52" s="47" t="s">
        <v>220</v>
      </c>
      <c r="AR52" s="12" t="s">
        <v>547</v>
      </c>
      <c r="AS52" s="13" t="s">
        <v>1</v>
      </c>
      <c r="AT52" s="11">
        <v>2650</v>
      </c>
      <c r="AU52" s="47" t="s">
        <v>440</v>
      </c>
      <c r="AV52" s="76" t="s">
        <v>547</v>
      </c>
      <c r="AW52" s="13" t="s">
        <v>1</v>
      </c>
      <c r="AY52" s="80" t="str">
        <f>+'[1]69-72復興'!D52</f>
        <v>朱蓓青</v>
      </c>
      <c r="AZ52" s="81" t="str">
        <f>+'[1]69-72復興'!K52</f>
        <v>Y</v>
      </c>
      <c r="BA52" s="76" t="str">
        <f>+'[1]69-72復興'!AO52</f>
        <v>R</v>
      </c>
      <c r="BB52" s="81" t="str">
        <f>+'[1]69-72復興'!AS52</f>
        <v>信</v>
      </c>
      <c r="BC52" s="81" t="str">
        <f>+'[1]69-72復興'!AT52</f>
        <v>信</v>
      </c>
      <c r="BD52" s="81" t="str">
        <f>+'[1]69-72復興'!AU52</f>
        <v>仁</v>
      </c>
      <c r="BE52" s="81">
        <f>+'[1]69-72復興'!AV52</f>
        <v>0</v>
      </c>
      <c r="BF52" s="81">
        <f>+'[1]69-72復興'!AW52</f>
        <v>0</v>
      </c>
      <c r="BG52" s="81">
        <f>+'[1]69-72復興'!AX52</f>
        <v>0</v>
      </c>
      <c r="BH52" s="81" t="str">
        <f>+'[1]69-72復興'!AY52</f>
        <v>Line</v>
      </c>
    </row>
    <row r="53" spans="2:60" ht="16.5">
      <c r="B53" s="11">
        <v>12151</v>
      </c>
      <c r="C53" s="47" t="s">
        <v>441</v>
      </c>
      <c r="D53" s="12"/>
      <c r="E53" s="12" t="s">
        <v>1</v>
      </c>
      <c r="F53" s="11">
        <v>12251</v>
      </c>
      <c r="G53" s="47" t="s">
        <v>164</v>
      </c>
      <c r="H53" s="12"/>
      <c r="I53" s="12" t="s">
        <v>1</v>
      </c>
      <c r="J53" s="11">
        <v>12351</v>
      </c>
      <c r="K53" s="47" t="s">
        <v>442</v>
      </c>
      <c r="L53" s="12"/>
      <c r="M53" s="12" t="s">
        <v>1</v>
      </c>
      <c r="N53" s="11">
        <v>12451</v>
      </c>
      <c r="O53" s="47" t="s">
        <v>443</v>
      </c>
      <c r="P53" s="12"/>
      <c r="Q53" s="12" t="s">
        <v>1</v>
      </c>
      <c r="R53" s="11"/>
      <c r="S53" s="47"/>
      <c r="T53" s="12"/>
      <c r="U53" s="12"/>
      <c r="V53" s="11"/>
      <c r="X53" s="12"/>
      <c r="Y53" s="12"/>
      <c r="Z53" s="11">
        <v>2151</v>
      </c>
      <c r="AA53" s="47" t="s">
        <v>444</v>
      </c>
      <c r="AB53" s="12"/>
      <c r="AC53" s="12" t="s">
        <v>546</v>
      </c>
      <c r="AD53" s="11"/>
      <c r="AE53" s="47"/>
      <c r="AF53" s="12"/>
      <c r="AG53" s="12"/>
      <c r="AH53" s="11">
        <v>2351</v>
      </c>
      <c r="AI53" s="47" t="s">
        <v>238</v>
      </c>
      <c r="AJ53" s="12"/>
      <c r="AK53" s="12" t="s">
        <v>1</v>
      </c>
      <c r="AL53" s="11">
        <v>2451</v>
      </c>
      <c r="AM53" s="47" t="s">
        <v>445</v>
      </c>
      <c r="AN53" s="12"/>
      <c r="AO53" s="12" t="s">
        <v>1</v>
      </c>
      <c r="AP53" s="11">
        <v>2551</v>
      </c>
      <c r="AQ53" s="59" t="s">
        <v>1066</v>
      </c>
      <c r="AR53" s="12"/>
      <c r="AS53" s="13" t="s">
        <v>1</v>
      </c>
      <c r="AT53" s="11">
        <v>2651</v>
      </c>
      <c r="AU53" s="47" t="s">
        <v>485</v>
      </c>
      <c r="AV53" s="12"/>
      <c r="AW53" s="13"/>
      <c r="AY53" s="80" t="str">
        <f>+'[1]69-72復興'!D53</f>
        <v>江光悅</v>
      </c>
      <c r="AZ53" s="81" t="str">
        <f>+'[1]69-72復興'!K53</f>
        <v>Y</v>
      </c>
      <c r="BA53" s="76" t="str">
        <f>+'[1]69-72復興'!AO53</f>
        <v>R</v>
      </c>
      <c r="BB53" s="81" t="str">
        <f>+'[1]69-72復興'!AS53</f>
        <v>信？</v>
      </c>
      <c r="BC53" s="81">
        <f>+'[1]69-72復興'!AT53</f>
        <v>0</v>
      </c>
      <c r="BD53" s="81" t="str">
        <f>+'[1]69-72復興'!AU53</f>
        <v>義</v>
      </c>
      <c r="BE53" s="81">
        <f>+'[1]69-72復興'!AV53</f>
        <v>0</v>
      </c>
      <c r="BF53" s="81">
        <f>+'[1]69-72復興'!AW53</f>
        <v>0</v>
      </c>
      <c r="BG53" s="81">
        <f>+'[1]69-72復興'!AX53</f>
        <v>0</v>
      </c>
      <c r="BH53" s="81" t="str">
        <f>+'[1]69-72復興'!AY53</f>
        <v>Line</v>
      </c>
    </row>
    <row r="54" spans="2:60" ht="16.5">
      <c r="B54" s="11">
        <v>12152</v>
      </c>
      <c r="C54" s="47" t="s">
        <v>446</v>
      </c>
      <c r="D54" s="12"/>
      <c r="E54" s="12" t="s">
        <v>1</v>
      </c>
      <c r="F54" s="11">
        <v>12252</v>
      </c>
      <c r="G54" s="47" t="s">
        <v>508</v>
      </c>
      <c r="H54" s="76" t="s">
        <v>1414</v>
      </c>
      <c r="I54" s="12" t="s">
        <v>1</v>
      </c>
      <c r="J54" s="11">
        <v>12352</v>
      </c>
      <c r="K54" s="47" t="s">
        <v>448</v>
      </c>
      <c r="L54" s="12"/>
      <c r="M54" s="12"/>
      <c r="N54" s="11">
        <v>12452</v>
      </c>
      <c r="O54" s="47" t="s">
        <v>449</v>
      </c>
      <c r="P54" s="76" t="s">
        <v>1414</v>
      </c>
      <c r="Q54" s="12" t="s">
        <v>1</v>
      </c>
      <c r="R54" s="11"/>
      <c r="S54" s="47"/>
      <c r="T54" s="12"/>
      <c r="U54" s="12"/>
      <c r="V54" s="11"/>
      <c r="W54" s="47"/>
      <c r="X54" s="12"/>
      <c r="Y54" s="12"/>
      <c r="Z54" s="11">
        <v>2152</v>
      </c>
      <c r="AA54" s="47" t="s">
        <v>450</v>
      </c>
      <c r="AB54" s="76" t="s">
        <v>1414</v>
      </c>
      <c r="AC54" s="12" t="s">
        <v>1</v>
      </c>
      <c r="AD54" s="11"/>
      <c r="AE54" s="47"/>
      <c r="AF54" s="12"/>
      <c r="AG54" s="12"/>
      <c r="AH54" s="11">
        <v>2352</v>
      </c>
      <c r="AI54" s="47" t="s">
        <v>451</v>
      </c>
      <c r="AJ54" s="12"/>
      <c r="AK54" s="12" t="s">
        <v>1</v>
      </c>
      <c r="AL54" s="11">
        <v>2452</v>
      </c>
      <c r="AM54" s="47" t="s">
        <v>537</v>
      </c>
      <c r="AN54" s="12"/>
      <c r="AO54" s="12" t="s">
        <v>1415</v>
      </c>
      <c r="AP54" s="11"/>
      <c r="AQ54" s="47"/>
      <c r="AR54" s="12"/>
      <c r="AS54" s="12"/>
      <c r="AT54" s="11">
        <v>2652</v>
      </c>
      <c r="AU54" s="47" t="s">
        <v>556</v>
      </c>
      <c r="AV54" s="12"/>
      <c r="AW54" s="13"/>
      <c r="AY54" s="80" t="str">
        <f>+'[1]69-72復興'!D54</f>
        <v>何景頤</v>
      </c>
      <c r="AZ54" s="81" t="str">
        <f>+'[1]69-72復興'!K54</f>
        <v>Y</v>
      </c>
      <c r="BA54" s="76" t="str">
        <f>+'[1]69-72復興'!AO54</f>
        <v>R</v>
      </c>
      <c r="BB54" s="81" t="str">
        <f>+'[1]69-72復興'!AS54</f>
        <v>仁</v>
      </c>
      <c r="BC54" s="81" t="str">
        <f>+'[1]69-72復興'!AT54</f>
        <v>仁</v>
      </c>
      <c r="BD54" s="81" t="str">
        <f>+'[1]69-72復興'!AU54</f>
        <v>忠</v>
      </c>
      <c r="BE54" s="81" t="str">
        <f>+'[1]69-72復興'!AV54</f>
        <v>智</v>
      </c>
      <c r="BF54" s="81" t="str">
        <f>+'[1]69-72復興'!AW54</f>
        <v>智</v>
      </c>
      <c r="BG54" s="81" t="str">
        <f>+'[1]69-72復興'!AX54</f>
        <v>智</v>
      </c>
      <c r="BH54" s="81" t="str">
        <f>+'[1]69-72復興'!AY54</f>
        <v>Line</v>
      </c>
    </row>
    <row r="55" spans="2:60" ht="16.5">
      <c r="B55" s="11">
        <v>12153</v>
      </c>
      <c r="C55" s="47" t="s">
        <v>146</v>
      </c>
      <c r="D55" s="12"/>
      <c r="E55" s="12" t="s">
        <v>1</v>
      </c>
      <c r="F55" s="11">
        <v>12253</v>
      </c>
      <c r="G55" s="47" t="s">
        <v>452</v>
      </c>
      <c r="H55" s="12"/>
      <c r="I55" s="12" t="s">
        <v>1416</v>
      </c>
      <c r="J55" s="11">
        <v>12353</v>
      </c>
      <c r="K55" s="47" t="s">
        <v>22</v>
      </c>
      <c r="L55" s="12"/>
      <c r="M55" s="12" t="s">
        <v>1</v>
      </c>
      <c r="N55" s="11">
        <v>12453</v>
      </c>
      <c r="O55" s="47" t="s">
        <v>269</v>
      </c>
      <c r="P55" s="76" t="s">
        <v>1417</v>
      </c>
      <c r="Q55" s="12" t="s">
        <v>1</v>
      </c>
      <c r="R55" s="11"/>
      <c r="S55" s="47"/>
      <c r="T55" s="12"/>
      <c r="U55" s="12"/>
      <c r="V55" s="11"/>
      <c r="W55" s="47"/>
      <c r="X55" s="12"/>
      <c r="Y55" s="12"/>
      <c r="Z55" s="11">
        <v>2153</v>
      </c>
      <c r="AA55" s="47" t="s">
        <v>453</v>
      </c>
      <c r="AB55" s="12"/>
      <c r="AC55" s="12" t="s">
        <v>1</v>
      </c>
      <c r="AD55" s="11"/>
      <c r="AE55" s="47"/>
      <c r="AF55" s="12"/>
      <c r="AG55" s="12"/>
      <c r="AH55" s="11">
        <v>2353</v>
      </c>
      <c r="AI55" s="47" t="s">
        <v>348</v>
      </c>
      <c r="AJ55" s="12"/>
      <c r="AK55" s="12" t="s">
        <v>1</v>
      </c>
      <c r="AL55" s="11">
        <v>2453</v>
      </c>
      <c r="AM55" s="47" t="s">
        <v>454</v>
      </c>
      <c r="AN55" s="12"/>
      <c r="AO55" s="12" t="s">
        <v>1</v>
      </c>
      <c r="AP55" s="11"/>
      <c r="AQ55" s="47"/>
      <c r="AR55" s="12"/>
      <c r="AS55" s="12"/>
      <c r="AT55" s="11">
        <v>2653</v>
      </c>
      <c r="AU55" s="47" t="s">
        <v>557</v>
      </c>
      <c r="AV55" s="12"/>
      <c r="AW55" s="13"/>
      <c r="AY55" s="80" t="str">
        <f>+'[1]69-72復興'!D55</f>
        <v>余啟賢</v>
      </c>
      <c r="AZ55" s="81" t="str">
        <f>+'[1]69-72復興'!K55</f>
        <v>Y</v>
      </c>
      <c r="BA55" s="76" t="str">
        <f>+'[1]69-72復興'!AO55</f>
        <v>R</v>
      </c>
      <c r="BB55" s="81" t="str">
        <f>+'[1]69-72復興'!AS55</f>
        <v>孝</v>
      </c>
      <c r="BC55" s="81" t="str">
        <f>+'[1]69-72復興'!AT55</f>
        <v>孝</v>
      </c>
      <c r="BD55" s="81" t="str">
        <f>+'[1]69-72復興'!AU55</f>
        <v>信</v>
      </c>
      <c r="BE55" s="81">
        <f>+'[1]69-72復興'!AV55</f>
        <v>0</v>
      </c>
      <c r="BF55" s="81">
        <f>+'[1]69-72復興'!AW55</f>
        <v>0</v>
      </c>
      <c r="BG55" s="81" t="str">
        <f>+'[1]69-72復興'!AX55</f>
        <v>仁</v>
      </c>
      <c r="BH55" s="81">
        <f>+'[1]69-72復興'!AY55</f>
        <v>0</v>
      </c>
    </row>
    <row r="56" spans="2:60" ht="16.5">
      <c r="B56" s="11">
        <v>12154</v>
      </c>
      <c r="C56" s="47" t="s">
        <v>455</v>
      </c>
      <c r="D56" s="12"/>
      <c r="E56" s="12" t="s">
        <v>1</v>
      </c>
      <c r="F56" s="11">
        <v>12254</v>
      </c>
      <c r="G56" s="47" t="s">
        <v>456</v>
      </c>
      <c r="H56" s="12"/>
      <c r="I56" s="12"/>
      <c r="J56" s="11">
        <v>12354</v>
      </c>
      <c r="K56" s="47" t="s">
        <v>415</v>
      </c>
      <c r="L56" s="76" t="s">
        <v>1418</v>
      </c>
      <c r="M56" s="12" t="s">
        <v>1</v>
      </c>
      <c r="N56" s="11">
        <v>12454</v>
      </c>
      <c r="O56" s="47" t="s">
        <v>457</v>
      </c>
      <c r="P56" s="12"/>
      <c r="Q56" s="12" t="s">
        <v>1</v>
      </c>
      <c r="R56" s="11"/>
      <c r="S56" s="47"/>
      <c r="T56" s="12"/>
      <c r="U56" s="12"/>
      <c r="V56" s="11"/>
      <c r="W56" s="47"/>
      <c r="X56" s="12"/>
      <c r="Y56" s="12"/>
      <c r="Z56" s="11">
        <v>2154</v>
      </c>
      <c r="AA56" s="47" t="s">
        <v>80</v>
      </c>
      <c r="AB56" s="76" t="s">
        <v>1418</v>
      </c>
      <c r="AC56" s="12" t="s">
        <v>1</v>
      </c>
      <c r="AD56" s="11"/>
      <c r="AE56" s="47"/>
      <c r="AF56" s="12"/>
      <c r="AG56" s="12"/>
      <c r="AH56" s="11">
        <v>2354</v>
      </c>
      <c r="AI56" s="47" t="s">
        <v>536</v>
      </c>
      <c r="AJ56" s="12"/>
      <c r="AK56" s="12" t="s">
        <v>1</v>
      </c>
      <c r="AL56" s="11">
        <v>2454</v>
      </c>
      <c r="AM56" s="47" t="s">
        <v>356</v>
      </c>
      <c r="AN56" s="12"/>
      <c r="AO56" s="12" t="s">
        <v>1</v>
      </c>
      <c r="AP56" s="11"/>
      <c r="AQ56" s="47"/>
      <c r="AR56" s="12"/>
      <c r="AS56" s="12"/>
      <c r="AT56" s="11">
        <v>2654</v>
      </c>
      <c r="AU56" s="47" t="s">
        <v>558</v>
      </c>
      <c r="AV56" s="12"/>
      <c r="AW56" s="13" t="s">
        <v>1</v>
      </c>
      <c r="AY56" s="80" t="str">
        <f>+'[1]69-72復興'!D56</f>
        <v>余紹逖</v>
      </c>
      <c r="AZ56" s="81" t="str">
        <f>+'[1]69-72復興'!K56</f>
        <v>Y</v>
      </c>
      <c r="BA56" s="76" t="str">
        <f>+'[1]69-72復興'!AO56</f>
        <v>R</v>
      </c>
      <c r="BB56" s="81" t="str">
        <f>+'[1]69-72復興'!AS56</f>
        <v>X</v>
      </c>
      <c r="BC56" s="81" t="str">
        <f>+'[1]69-72復興'!AT56</f>
        <v>仁</v>
      </c>
      <c r="BD56" s="81" t="str">
        <f>+'[1]69-72復興'!AU56</f>
        <v>仁</v>
      </c>
      <c r="BE56" s="81">
        <f>+'[1]69-72復興'!AV56</f>
        <v>0</v>
      </c>
      <c r="BF56" s="81">
        <f>+'[1]69-72復興'!AW56</f>
        <v>0</v>
      </c>
      <c r="BG56" s="81" t="str">
        <f>+'[1]69-72復興'!AX56</f>
        <v>仁</v>
      </c>
      <c r="BH56" s="81" t="str">
        <f>+'[1]69-72復興'!AY56</f>
        <v>Line</v>
      </c>
    </row>
    <row r="57" spans="2:60" ht="16.5">
      <c r="B57" s="11">
        <v>12155</v>
      </c>
      <c r="C57" s="47" t="s">
        <v>539</v>
      </c>
      <c r="D57" s="76" t="s">
        <v>547</v>
      </c>
      <c r="E57" s="12" t="s">
        <v>1</v>
      </c>
      <c r="F57" s="11">
        <v>12255</v>
      </c>
      <c r="G57" s="47" t="s">
        <v>502</v>
      </c>
      <c r="H57" s="76" t="s">
        <v>547</v>
      </c>
      <c r="I57" s="12" t="s">
        <v>1</v>
      </c>
      <c r="J57" s="11">
        <v>12355</v>
      </c>
      <c r="K57" s="51" t="s">
        <v>561</v>
      </c>
      <c r="L57" s="12"/>
      <c r="M57" s="12"/>
      <c r="N57" s="11">
        <v>12455</v>
      </c>
      <c r="O57" s="47" t="s">
        <v>493</v>
      </c>
      <c r="P57" s="12"/>
      <c r="Q57" s="12" t="s">
        <v>1</v>
      </c>
      <c r="R57" s="11"/>
      <c r="S57" s="47"/>
      <c r="T57" s="12"/>
      <c r="U57" s="12"/>
      <c r="V57" s="11"/>
      <c r="W57" s="47"/>
      <c r="X57" s="12"/>
      <c r="Y57" s="12"/>
      <c r="Z57" s="11">
        <v>2155</v>
      </c>
      <c r="AA57" s="47" t="s">
        <v>458</v>
      </c>
      <c r="AB57" s="12"/>
      <c r="AC57" s="12" t="s">
        <v>1</v>
      </c>
      <c r="AD57" s="11"/>
      <c r="AE57" s="47"/>
      <c r="AF57" s="12"/>
      <c r="AG57" s="12"/>
      <c r="AH57" s="11">
        <v>2355</v>
      </c>
      <c r="AI57" s="47" t="s">
        <v>430</v>
      </c>
      <c r="AJ57" s="12" t="s">
        <v>744</v>
      </c>
      <c r="AK57" s="12" t="s">
        <v>1</v>
      </c>
      <c r="AL57" s="11">
        <v>2455</v>
      </c>
      <c r="AM57" s="47" t="s">
        <v>538</v>
      </c>
      <c r="AN57" s="76" t="s">
        <v>547</v>
      </c>
      <c r="AO57" s="12" t="s">
        <v>1</v>
      </c>
      <c r="AP57" s="11"/>
      <c r="AQ57" s="47"/>
      <c r="AR57" s="12"/>
      <c r="AS57" s="12"/>
      <c r="AT57" s="11">
        <v>2655</v>
      </c>
      <c r="AU57" s="47" t="s">
        <v>559</v>
      </c>
      <c r="AV57" s="12"/>
      <c r="AW57" s="13"/>
      <c r="AY57" s="80" t="str">
        <f>+'[1]69-72復興'!D57</f>
        <v>宋利雨</v>
      </c>
      <c r="AZ57" s="81" t="str">
        <f>+'[1]69-72復興'!K57</f>
        <v>Y</v>
      </c>
      <c r="BA57" s="76" t="str">
        <f>+'[1]69-72復興'!AO57</f>
        <v>R2</v>
      </c>
      <c r="BB57" s="81" t="str">
        <f>+'[1]69-72復興'!AS57</f>
        <v>忠</v>
      </c>
      <c r="BC57" s="81" t="str">
        <f>+'[1]69-72復興'!AT57</f>
        <v>忠</v>
      </c>
      <c r="BD57" s="81" t="str">
        <f>+'[1]69-72復興'!AU57</f>
        <v>仁</v>
      </c>
      <c r="BE57" s="81" t="str">
        <f>+'[1]69-72復興'!AV57</f>
        <v>勇</v>
      </c>
      <c r="BF57" s="81">
        <f>+'[1]69-72復興'!AW57</f>
        <v>0</v>
      </c>
      <c r="BG57" s="81">
        <f>+'[1]69-72復興'!AX57</f>
        <v>0</v>
      </c>
      <c r="BH57" s="81" t="str">
        <f>+'[1]69-72復興'!AY57</f>
        <v>Line/微信</v>
      </c>
    </row>
    <row r="58" spans="2:60" ht="16.5">
      <c r="B58" s="11">
        <v>12156</v>
      </c>
      <c r="C58" s="47" t="s">
        <v>560</v>
      </c>
      <c r="D58" s="12"/>
      <c r="E58" s="12"/>
      <c r="F58" s="11">
        <v>12256</v>
      </c>
      <c r="G58" s="47" t="s">
        <v>553</v>
      </c>
      <c r="H58" s="12"/>
      <c r="I58" s="12" t="s">
        <v>1</v>
      </c>
      <c r="J58" s="11"/>
      <c r="K58" s="47"/>
      <c r="L58" s="12"/>
      <c r="M58" s="12"/>
      <c r="N58" s="58">
        <v>12456</v>
      </c>
      <c r="O58" s="47" t="s">
        <v>459</v>
      </c>
      <c r="P58" s="76" t="s">
        <v>547</v>
      </c>
      <c r="Q58" s="12" t="s">
        <v>1</v>
      </c>
      <c r="R58" s="11"/>
      <c r="S58" s="47"/>
      <c r="T58" s="12"/>
      <c r="U58" s="12"/>
      <c r="V58" s="11"/>
      <c r="W58" s="47"/>
      <c r="X58" s="12"/>
      <c r="Y58" s="12"/>
      <c r="Z58" s="11">
        <v>2156</v>
      </c>
      <c r="AA58" s="47" t="s">
        <v>417</v>
      </c>
      <c r="AB58" s="12"/>
      <c r="AC58" s="12" t="s">
        <v>1</v>
      </c>
      <c r="AD58" s="11"/>
      <c r="AE58" s="47"/>
      <c r="AF58" s="12"/>
      <c r="AG58" s="12"/>
      <c r="AH58" s="11">
        <v>2356</v>
      </c>
      <c r="AI58" s="47" t="s">
        <v>460</v>
      </c>
      <c r="AJ58" s="12"/>
      <c r="AK58" s="12" t="s">
        <v>1</v>
      </c>
      <c r="AL58" s="11">
        <v>2456</v>
      </c>
      <c r="AM58" s="59" t="s">
        <v>1084</v>
      </c>
      <c r="AN58" s="12"/>
      <c r="AO58" s="12" t="s">
        <v>1</v>
      </c>
      <c r="AP58" s="11"/>
      <c r="AQ58" s="47"/>
      <c r="AR58" s="12"/>
      <c r="AS58" s="12"/>
      <c r="AT58" s="11"/>
      <c r="AU58" s="47"/>
      <c r="AV58" s="12"/>
      <c r="AW58" s="13"/>
      <c r="AY58" s="80" t="str">
        <f>+'[1]69-72復興'!D58</f>
        <v>李一帆</v>
      </c>
      <c r="AZ58" s="81" t="str">
        <f>+'[1]69-72復興'!K58</f>
        <v>Y</v>
      </c>
      <c r="BA58" s="76" t="str">
        <f>+'[1]69-72復興'!AO58</f>
        <v>R</v>
      </c>
      <c r="BB58" s="81">
        <f>+'[1]69-72復興'!AS58</f>
        <v>0</v>
      </c>
      <c r="BC58" s="81">
        <f>+'[1]69-72復興'!AT58</f>
        <v>0</v>
      </c>
      <c r="BD58" s="81">
        <f>+'[1]69-72復興'!AU58</f>
        <v>0</v>
      </c>
      <c r="BE58" s="81" t="str">
        <f>+'[1]69-72復興'!AV58</f>
        <v>智</v>
      </c>
      <c r="BF58" s="81" t="str">
        <f>+'[1]69-72復興'!AW58</f>
        <v>智</v>
      </c>
      <c r="BG58" s="81" t="str">
        <f>+'[1]69-72復興'!AX58</f>
        <v>智</v>
      </c>
      <c r="BH58" s="81" t="str">
        <f>+'[1]69-72復興'!AY58</f>
        <v>Line</v>
      </c>
    </row>
    <row r="59" spans="2:60" ht="16.5">
      <c r="B59" s="11"/>
      <c r="C59" s="47"/>
      <c r="D59" s="12"/>
      <c r="E59" s="12"/>
      <c r="F59" s="11"/>
      <c r="G59" s="47"/>
      <c r="H59" s="12"/>
      <c r="I59" s="12"/>
      <c r="J59" s="11"/>
      <c r="K59" s="47"/>
      <c r="L59" s="12"/>
      <c r="M59" s="12"/>
      <c r="N59" s="11">
        <v>12457</v>
      </c>
      <c r="O59" s="47" t="s">
        <v>554</v>
      </c>
      <c r="P59" s="12"/>
      <c r="Q59" s="12"/>
      <c r="R59" s="11"/>
      <c r="S59" s="47"/>
      <c r="T59" s="12"/>
      <c r="U59" s="12"/>
      <c r="V59" s="11"/>
      <c r="W59" s="47"/>
      <c r="X59" s="12"/>
      <c r="Y59" s="12"/>
      <c r="Z59" s="11">
        <v>2157</v>
      </c>
      <c r="AA59" s="47" t="s">
        <v>461</v>
      </c>
      <c r="AB59" s="12"/>
      <c r="AC59" s="12" t="s">
        <v>1</v>
      </c>
      <c r="AD59" s="11"/>
      <c r="AE59" s="47"/>
      <c r="AF59" s="12"/>
      <c r="AG59" s="12"/>
      <c r="AH59" s="11">
        <v>2357</v>
      </c>
      <c r="AI59" s="47" t="s">
        <v>292</v>
      </c>
      <c r="AJ59" s="12"/>
      <c r="AK59" s="12" t="s">
        <v>1</v>
      </c>
      <c r="AL59" s="11"/>
      <c r="AM59" s="47"/>
      <c r="AN59" s="12"/>
      <c r="AO59" s="12"/>
      <c r="AP59" s="11"/>
      <c r="AQ59" s="47"/>
      <c r="AR59" s="12"/>
      <c r="AS59" s="12"/>
      <c r="AT59" s="11"/>
      <c r="AU59" s="47"/>
      <c r="AV59" s="12"/>
      <c r="AW59" s="13"/>
      <c r="AY59" s="80" t="str">
        <f>+'[1]69-72復興'!D59</f>
        <v>李中毅</v>
      </c>
      <c r="AZ59" s="81" t="str">
        <f>+'[1]69-72復興'!K59</f>
        <v>Y</v>
      </c>
      <c r="BA59" s="76" t="str">
        <f>+'[1]69-72復興'!AO59</f>
        <v>R</v>
      </c>
      <c r="BB59" s="81" t="str">
        <f>+'[1]69-72復興'!AS59</f>
        <v>孝</v>
      </c>
      <c r="BC59" s="81" t="str">
        <f>+'[1]69-72復興'!AT59</f>
        <v>孝</v>
      </c>
      <c r="BD59" s="81" t="str">
        <f>+'[1]69-72復興'!AU59</f>
        <v>愛</v>
      </c>
      <c r="BE59" s="81" t="str">
        <f>+'[1]69-72復興'!AV59</f>
        <v>孝</v>
      </c>
      <c r="BF59" s="81" t="str">
        <f>+'[1]69-72復興'!AW59</f>
        <v>孝</v>
      </c>
      <c r="BG59" s="81">
        <f>+'[1]69-72復興'!AX59</f>
        <v>0</v>
      </c>
      <c r="BH59" s="81">
        <f>+'[1]69-72復興'!AY59</f>
        <v>0</v>
      </c>
    </row>
    <row r="60" spans="2:60" ht="16.5">
      <c r="B60" s="11"/>
      <c r="C60" s="47"/>
      <c r="D60" s="12"/>
      <c r="E60" s="12"/>
      <c r="F60" s="11"/>
      <c r="G60" s="47"/>
      <c r="H60" s="12"/>
      <c r="I60" s="12"/>
      <c r="J60" s="11"/>
      <c r="K60" s="47"/>
      <c r="L60" s="12"/>
      <c r="M60" s="12"/>
      <c r="N60" s="11"/>
      <c r="O60" s="47"/>
      <c r="P60" s="12"/>
      <c r="Q60" s="12"/>
      <c r="R60" s="11"/>
      <c r="S60" s="47"/>
      <c r="T60" s="12"/>
      <c r="U60" s="12"/>
      <c r="V60" s="11"/>
      <c r="W60" s="47"/>
      <c r="X60" s="12"/>
      <c r="Y60" s="12"/>
      <c r="Z60" s="11">
        <v>2158</v>
      </c>
      <c r="AA60" s="47" t="s">
        <v>540</v>
      </c>
      <c r="AB60" s="12"/>
      <c r="AC60" s="12" t="s">
        <v>1</v>
      </c>
      <c r="AD60" s="11"/>
      <c r="AE60" s="47"/>
      <c r="AF60" s="12"/>
      <c r="AG60" s="12"/>
      <c r="AH60" s="11">
        <v>2358</v>
      </c>
      <c r="AI60" s="47" t="s">
        <v>462</v>
      </c>
      <c r="AJ60" s="12"/>
      <c r="AK60" s="12" t="s">
        <v>1</v>
      </c>
      <c r="AL60" s="11"/>
      <c r="AM60" s="47"/>
      <c r="AN60" s="12"/>
      <c r="AO60" s="12"/>
      <c r="AP60" s="11"/>
      <c r="AQ60" s="47"/>
      <c r="AR60" s="12"/>
      <c r="AS60" s="12"/>
      <c r="AT60" s="11"/>
      <c r="AU60" s="47"/>
      <c r="AV60" s="12"/>
      <c r="AW60" s="13"/>
      <c r="AY60" s="80" t="str">
        <f>+'[1]69-72復興'!D60</f>
        <v>李世鳴</v>
      </c>
      <c r="AZ60" s="81" t="str">
        <f>+'[1]69-72復興'!K60</f>
        <v>Y</v>
      </c>
      <c r="BA60" s="76" t="str">
        <f>+'[1]69-72復興'!AO60</f>
        <v>R</v>
      </c>
      <c r="BB60" s="81" t="str">
        <f>+'[1]69-72復興'!AS60</f>
        <v>仁</v>
      </c>
      <c r="BC60" s="81" t="str">
        <f>+'[1]69-72復興'!AT60</f>
        <v>仁</v>
      </c>
      <c r="BD60" s="81" t="str">
        <f>+'[1]69-72復興'!AU60</f>
        <v>愛</v>
      </c>
      <c r="BE60" s="81">
        <f>+'[1]69-72復興'!AV60</f>
        <v>0</v>
      </c>
      <c r="BF60" s="81">
        <f>+'[1]69-72復興'!AW60</f>
        <v>0</v>
      </c>
      <c r="BG60" s="81">
        <f>+'[1]69-72復興'!AX60</f>
        <v>0</v>
      </c>
      <c r="BH60" s="81">
        <f>+'[1]69-72復興'!AY60</f>
        <v>0</v>
      </c>
    </row>
    <row r="61" spans="2:60" ht="16.5">
      <c r="B61" s="11"/>
      <c r="C61" s="47"/>
      <c r="D61" s="12"/>
      <c r="E61" s="12"/>
      <c r="F61" s="11"/>
      <c r="G61" s="47"/>
      <c r="H61" s="12"/>
      <c r="I61" s="12"/>
      <c r="J61" s="11"/>
      <c r="K61" s="47"/>
      <c r="L61" s="12"/>
      <c r="M61" s="12"/>
      <c r="N61" s="11"/>
      <c r="O61" s="47"/>
      <c r="P61" s="12"/>
      <c r="Q61" s="12"/>
      <c r="R61" s="11"/>
      <c r="S61" s="47"/>
      <c r="T61" s="12"/>
      <c r="U61" s="12"/>
      <c r="V61" s="11"/>
      <c r="W61" s="47"/>
      <c r="X61" s="12"/>
      <c r="Y61" s="12"/>
      <c r="Z61" s="58">
        <v>2159</v>
      </c>
      <c r="AA61" s="47" t="s">
        <v>541</v>
      </c>
      <c r="AB61" s="76" t="s">
        <v>547</v>
      </c>
      <c r="AC61" s="12" t="s">
        <v>1</v>
      </c>
      <c r="AD61" s="11"/>
      <c r="AE61" s="47"/>
      <c r="AF61" s="12"/>
      <c r="AG61" s="12"/>
      <c r="AH61" s="11">
        <v>2359</v>
      </c>
      <c r="AI61" s="47" t="s">
        <v>463</v>
      </c>
      <c r="AJ61" s="12"/>
      <c r="AK61" s="12" t="s">
        <v>1</v>
      </c>
      <c r="AL61" s="11"/>
      <c r="AM61" s="47"/>
      <c r="AN61" s="12"/>
      <c r="AO61" s="12"/>
      <c r="AP61" s="11"/>
      <c r="AQ61" s="47"/>
      <c r="AR61" s="12"/>
      <c r="AS61" s="12"/>
      <c r="AT61" s="11"/>
      <c r="AU61" s="47"/>
      <c r="AV61" s="12"/>
      <c r="AW61" s="13"/>
      <c r="AY61" s="80" t="str">
        <f>+'[1]69-72復興'!D61</f>
        <v>李崇智</v>
      </c>
      <c r="AZ61" s="81" t="str">
        <f>+'[1]69-72復興'!K61</f>
        <v>Y</v>
      </c>
      <c r="BA61" s="76" t="str">
        <f>+'[1]69-72復興'!AO61</f>
        <v>R</v>
      </c>
      <c r="BB61" s="81" t="str">
        <f>+'[1]69-72復興'!AS61</f>
        <v>孝</v>
      </c>
      <c r="BC61" s="81" t="str">
        <f>+'[1]69-72復興'!AT61</f>
        <v>孝</v>
      </c>
      <c r="BD61" s="81" t="str">
        <f>+'[1]69-72復興'!AU61</f>
        <v>忠</v>
      </c>
      <c r="BE61" s="81">
        <f>+'[1]69-72復興'!AV61</f>
        <v>0</v>
      </c>
      <c r="BF61" s="81">
        <f>+'[1]69-72復興'!AW61</f>
        <v>0</v>
      </c>
      <c r="BG61" s="81" t="str">
        <f>+'[1]69-72復興'!AX61</f>
        <v>仁</v>
      </c>
      <c r="BH61" s="81">
        <f>+'[1]69-72復興'!AY61</f>
        <v>0</v>
      </c>
    </row>
    <row r="62" spans="2:60" ht="16.5">
      <c r="B62" s="11"/>
      <c r="C62" s="47"/>
      <c r="D62" s="12"/>
      <c r="E62" s="12"/>
      <c r="F62" s="11"/>
      <c r="G62" s="47"/>
      <c r="H62" s="12"/>
      <c r="I62" s="12"/>
      <c r="J62" s="11"/>
      <c r="K62" s="47"/>
      <c r="L62" s="12"/>
      <c r="M62" s="12"/>
      <c r="N62" s="11"/>
      <c r="O62" s="47"/>
      <c r="P62" s="12"/>
      <c r="Q62" s="12"/>
      <c r="R62" s="11"/>
      <c r="S62" s="47"/>
      <c r="T62" s="12"/>
      <c r="U62" s="12"/>
      <c r="V62" s="11"/>
      <c r="W62" s="47"/>
      <c r="X62" s="12"/>
      <c r="Y62" s="12"/>
      <c r="Z62" s="11">
        <v>2160</v>
      </c>
      <c r="AA62" s="47" t="s">
        <v>92</v>
      </c>
      <c r="AB62" s="12"/>
      <c r="AC62" s="12" t="s">
        <v>1</v>
      </c>
      <c r="AD62" s="11"/>
      <c r="AE62" s="47"/>
      <c r="AF62" s="12"/>
      <c r="AG62" s="12"/>
      <c r="AH62" s="11">
        <v>2360</v>
      </c>
      <c r="AI62" s="47" t="s">
        <v>464</v>
      </c>
      <c r="AJ62" s="12"/>
      <c r="AK62" s="12"/>
      <c r="AL62" s="11"/>
      <c r="AM62" s="47"/>
      <c r="AN62" s="12"/>
      <c r="AO62" s="12"/>
      <c r="AP62" s="11"/>
      <c r="AQ62" s="47"/>
      <c r="AR62" s="12"/>
      <c r="AS62" s="12"/>
      <c r="AT62" s="11"/>
      <c r="AU62" s="47"/>
      <c r="AV62" s="12"/>
      <c r="AW62" s="13"/>
      <c r="AY62" s="80" t="str">
        <f>+'[1]69-72復興'!D62</f>
        <v>李鵬遠(李大鵬)</v>
      </c>
      <c r="AZ62" s="81" t="str">
        <f>+'[1]69-72復興'!K62</f>
        <v>Y</v>
      </c>
      <c r="BA62" s="76" t="str">
        <f>+'[1]69-72復興'!AO62</f>
        <v>R</v>
      </c>
      <c r="BB62" s="81">
        <f>+'[1]69-72復興'!AS62</f>
        <v>0</v>
      </c>
      <c r="BC62" s="81">
        <f>+'[1]69-72復興'!AT62</f>
        <v>0</v>
      </c>
      <c r="BD62" s="81" t="str">
        <f>+'[1]69-72復興'!AU62</f>
        <v>仁</v>
      </c>
      <c r="BE62" s="81">
        <f>+'[1]69-72復興'!AV62</f>
        <v>0</v>
      </c>
      <c r="BF62" s="81">
        <f>+'[1]69-72復興'!AW62</f>
        <v>0</v>
      </c>
      <c r="BG62" s="81">
        <f>+'[1]69-72復興'!AX62</f>
        <v>0</v>
      </c>
      <c r="BH62" s="81">
        <f>+'[1]69-72復興'!AY62</f>
        <v>0</v>
      </c>
    </row>
    <row r="63" spans="2:60" ht="16.5">
      <c r="B63" s="11"/>
      <c r="C63" s="47"/>
      <c r="D63" s="12"/>
      <c r="E63" s="12"/>
      <c r="F63" s="11"/>
      <c r="G63" s="47"/>
      <c r="H63" s="12"/>
      <c r="I63" s="12"/>
      <c r="J63" s="11"/>
      <c r="K63" s="47"/>
      <c r="L63" s="12"/>
      <c r="M63" s="12"/>
      <c r="N63" s="11"/>
      <c r="O63" s="47"/>
      <c r="P63" s="12"/>
      <c r="Q63" s="12"/>
      <c r="R63" s="11"/>
      <c r="S63" s="47"/>
      <c r="T63" s="12"/>
      <c r="U63" s="12"/>
      <c r="V63" s="11"/>
      <c r="W63" s="47"/>
      <c r="X63" s="12"/>
      <c r="Y63" s="12"/>
      <c r="Z63" s="11"/>
      <c r="AA63" s="47"/>
      <c r="AB63" s="12"/>
      <c r="AC63" s="12"/>
      <c r="AD63" s="11"/>
      <c r="AE63" s="47"/>
      <c r="AF63" s="12"/>
      <c r="AG63" s="12"/>
      <c r="AH63" s="11">
        <v>2361</v>
      </c>
      <c r="AI63" s="47" t="s">
        <v>465</v>
      </c>
      <c r="AJ63" s="76" t="s">
        <v>1419</v>
      </c>
      <c r="AK63" s="12" t="s">
        <v>1</v>
      </c>
      <c r="AL63" s="11"/>
      <c r="AM63" s="47"/>
      <c r="AN63" s="12"/>
      <c r="AO63" s="12"/>
      <c r="AP63" s="11"/>
      <c r="AQ63" s="47"/>
      <c r="AR63" s="12"/>
      <c r="AS63" s="12"/>
      <c r="AT63" s="11"/>
      <c r="AU63" s="47"/>
      <c r="AV63" s="12"/>
      <c r="AW63" s="13"/>
      <c r="AY63" s="80" t="str">
        <f>+'[1]69-72復興'!D63</f>
        <v>沈潔仙</v>
      </c>
      <c r="AZ63" s="81" t="str">
        <f>+'[1]69-72復興'!K63</f>
        <v>Y</v>
      </c>
      <c r="BA63" s="76" t="str">
        <f>+'[1]69-72復興'!AO63</f>
        <v>R</v>
      </c>
      <c r="BB63" s="81" t="str">
        <f>+'[1]69-72復興'!AS63</f>
        <v>信</v>
      </c>
      <c r="BC63" s="81" t="str">
        <f>+'[1]69-72復興'!AT63</f>
        <v>信</v>
      </c>
      <c r="BD63" s="81" t="str">
        <f>+'[1]69-72復興'!AU63</f>
        <v>愛</v>
      </c>
      <c r="BE63" s="81">
        <f>+'[1]69-72復興'!AV63</f>
        <v>0</v>
      </c>
      <c r="BF63" s="81">
        <f>+'[1]69-72復興'!AW63</f>
        <v>0</v>
      </c>
      <c r="BG63" s="81">
        <f>+'[1]69-72復興'!AX63</f>
        <v>0</v>
      </c>
      <c r="BH63" s="81">
        <f>+'[1]69-72復興'!AY63</f>
        <v>0</v>
      </c>
    </row>
    <row r="64" spans="2:60" ht="16.5">
      <c r="B64" s="11"/>
      <c r="C64" s="47"/>
      <c r="D64" s="12"/>
      <c r="E64" s="12"/>
      <c r="F64" s="11"/>
      <c r="G64" s="47"/>
      <c r="H64" s="12"/>
      <c r="I64" s="12"/>
      <c r="J64" s="11"/>
      <c r="K64" s="47"/>
      <c r="L64" s="12"/>
      <c r="M64" s="12"/>
      <c r="N64" s="11"/>
      <c r="O64" s="47"/>
      <c r="P64" s="12"/>
      <c r="Q64" s="12"/>
      <c r="R64" s="11"/>
      <c r="S64" s="47"/>
      <c r="T64" s="12"/>
      <c r="U64" s="12"/>
      <c r="V64" s="11"/>
      <c r="W64" s="47"/>
      <c r="X64" s="12"/>
      <c r="Y64" s="12"/>
      <c r="Z64" s="11"/>
      <c r="AA64" s="47"/>
      <c r="AB64" s="12"/>
      <c r="AC64" s="12"/>
      <c r="AD64" s="11"/>
      <c r="AE64" s="47"/>
      <c r="AF64" s="12"/>
      <c r="AG64" s="12"/>
      <c r="AH64" s="11"/>
      <c r="AI64" s="47"/>
      <c r="AJ64" s="12"/>
      <c r="AK64" s="12"/>
      <c r="AL64" s="11"/>
      <c r="AM64" s="47"/>
      <c r="AN64" s="12"/>
      <c r="AO64" s="12"/>
      <c r="AP64" s="11"/>
      <c r="AQ64" s="47"/>
      <c r="AR64" s="12"/>
      <c r="AS64" s="12"/>
      <c r="AT64" s="11"/>
      <c r="AU64" s="47"/>
      <c r="AV64" s="12"/>
      <c r="AW64" s="13"/>
      <c r="AY64" s="80" t="str">
        <f>+'[1]69-72復興'!D64</f>
        <v>汪琴南</v>
      </c>
      <c r="AZ64" s="81" t="str">
        <f>+'[1]69-72復興'!K64</f>
        <v>Y</v>
      </c>
      <c r="BA64" s="76" t="str">
        <f>+'[1]69-72復興'!AO64</f>
        <v>R</v>
      </c>
      <c r="BB64" s="81" t="str">
        <f>+'[1]69-72復興'!AS64</f>
        <v>孝</v>
      </c>
      <c r="BC64" s="81" t="str">
        <f>+'[1]69-72復興'!AT64</f>
        <v>孝</v>
      </c>
      <c r="BD64" s="81" t="str">
        <f>+'[1]69-72復興'!AU64</f>
        <v>信</v>
      </c>
      <c r="BE64" s="81" t="str">
        <f>+'[1]69-72復興'!AV64</f>
        <v>智</v>
      </c>
      <c r="BF64" s="81" t="str">
        <f>+'[1]69-72復興'!AW64</f>
        <v>智</v>
      </c>
      <c r="BG64" s="81" t="str">
        <f>+'[1]69-72復興'!AX64</f>
        <v>智</v>
      </c>
      <c r="BH64" s="81">
        <f>+'[1]69-72復興'!AY64</f>
        <v>0</v>
      </c>
    </row>
    <row r="65" spans="2:60" ht="16.5">
      <c r="B65" s="11"/>
      <c r="C65" s="47"/>
      <c r="D65" s="12"/>
      <c r="E65" s="12"/>
      <c r="F65" s="11"/>
      <c r="G65" s="47"/>
      <c r="H65" s="12"/>
      <c r="I65" s="12"/>
      <c r="J65" s="11"/>
      <c r="K65" s="47"/>
      <c r="L65" s="12"/>
      <c r="M65" s="12"/>
      <c r="N65" s="11"/>
      <c r="O65" s="47"/>
      <c r="P65" s="12"/>
      <c r="Q65" s="12"/>
      <c r="R65" s="11"/>
      <c r="S65" s="47"/>
      <c r="T65" s="12"/>
      <c r="U65" s="12"/>
      <c r="V65" s="11"/>
      <c r="W65" s="47"/>
      <c r="X65" s="12"/>
      <c r="Y65" s="12"/>
      <c r="Z65" s="11"/>
      <c r="AA65" s="47"/>
      <c r="AB65" s="12"/>
      <c r="AC65" s="12"/>
      <c r="AD65" s="11"/>
      <c r="AE65" s="47"/>
      <c r="AF65" s="12"/>
      <c r="AG65" s="12"/>
      <c r="AH65" s="11"/>
      <c r="AI65" s="47"/>
      <c r="AJ65" s="12"/>
      <c r="AK65" s="12"/>
      <c r="AL65" s="11"/>
      <c r="AM65" s="47"/>
      <c r="AN65" s="12"/>
      <c r="AO65" s="12"/>
      <c r="AP65" s="11"/>
      <c r="AQ65" s="47"/>
      <c r="AR65" s="12"/>
      <c r="AS65" s="12"/>
      <c r="AT65" s="11"/>
      <c r="AU65" s="47"/>
      <c r="AV65" s="12"/>
      <c r="AW65" s="13"/>
      <c r="AY65" s="80" t="str">
        <f>+'[1]69-72復興'!D65</f>
        <v>林昌佑</v>
      </c>
      <c r="AZ65" s="81" t="str">
        <f>+'[1]69-72復興'!K65</f>
        <v>Y</v>
      </c>
      <c r="BA65" s="76" t="str">
        <f>+'[1]69-72復興'!AO65</f>
        <v>R</v>
      </c>
      <c r="BB65" s="81">
        <f>+'[1]69-72復興'!AS65</f>
        <v>0</v>
      </c>
      <c r="BC65" s="81">
        <f>+'[1]69-72復興'!AT65</f>
        <v>0</v>
      </c>
      <c r="BD65" s="81">
        <f>+'[1]69-72復興'!AU65</f>
        <v>0</v>
      </c>
      <c r="BE65" s="81">
        <f>+'[1]69-72復興'!AV65</f>
        <v>0</v>
      </c>
      <c r="BF65" s="81">
        <f>+'[1]69-72復興'!AW65</f>
        <v>0</v>
      </c>
      <c r="BG65" s="81" t="str">
        <f>+'[1]69-72復興'!AX65</f>
        <v>勇</v>
      </c>
      <c r="BH65" s="81">
        <f>+'[1]69-72復興'!AY65</f>
        <v>0</v>
      </c>
    </row>
    <row r="66" spans="2:60" ht="16.5">
      <c r="B66" s="11"/>
      <c r="C66" s="47"/>
      <c r="D66" s="12"/>
      <c r="E66" s="12"/>
      <c r="F66" s="11"/>
      <c r="G66" s="47"/>
      <c r="H66" s="12"/>
      <c r="I66" s="12"/>
      <c r="J66" s="11"/>
      <c r="K66" s="47"/>
      <c r="L66" s="12"/>
      <c r="M66" s="12"/>
      <c r="N66" s="11"/>
      <c r="O66" s="47"/>
      <c r="P66" s="12"/>
      <c r="Q66" s="12"/>
      <c r="R66" s="11"/>
      <c r="S66" s="47"/>
      <c r="T66" s="12"/>
      <c r="U66" s="12"/>
      <c r="V66" s="11"/>
      <c r="W66" s="47"/>
      <c r="X66" s="12"/>
      <c r="Y66" s="12"/>
      <c r="Z66" s="11"/>
      <c r="AA66" s="47"/>
      <c r="AB66" s="12"/>
      <c r="AC66" s="12"/>
      <c r="AD66" s="11"/>
      <c r="AE66" s="47"/>
      <c r="AF66" s="12"/>
      <c r="AG66" s="12"/>
      <c r="AH66" s="11"/>
      <c r="AI66" s="47"/>
      <c r="AJ66" s="12"/>
      <c r="AK66" s="12"/>
      <c r="AL66" s="11"/>
      <c r="AM66" s="47"/>
      <c r="AN66" s="12"/>
      <c r="AO66" s="12"/>
      <c r="AP66" s="11"/>
      <c r="AQ66" s="47"/>
      <c r="AR66" s="12"/>
      <c r="AS66" s="12"/>
      <c r="AT66" s="11"/>
      <c r="AU66" s="47"/>
      <c r="AV66" s="12"/>
      <c r="AW66" s="13"/>
      <c r="AY66" s="80" t="str">
        <f>+'[1]69-72復興'!D66</f>
        <v>林威廷</v>
      </c>
      <c r="AZ66" s="81" t="str">
        <f>+'[1]69-72復興'!K66</f>
        <v>Y</v>
      </c>
      <c r="BA66" s="76" t="str">
        <f>+'[1]69-72復興'!AO66</f>
        <v>R</v>
      </c>
      <c r="BB66" s="81" t="str">
        <f>+'[1]69-72復興'!AS66</f>
        <v>仁</v>
      </c>
      <c r="BC66" s="81" t="str">
        <f>+'[1]69-72復興'!AT66</f>
        <v>仁</v>
      </c>
      <c r="BD66" s="81" t="str">
        <f>+'[1]69-72復興'!AU66</f>
        <v>仁</v>
      </c>
      <c r="BE66" s="81">
        <f>+'[1]69-72復興'!AV66</f>
        <v>0</v>
      </c>
      <c r="BF66" s="81">
        <f>+'[1]69-72復興'!AW66</f>
        <v>0</v>
      </c>
      <c r="BG66" s="81" t="str">
        <f>+'[1]69-72復興'!AX66</f>
        <v>仁</v>
      </c>
      <c r="BH66" s="81" t="str">
        <f>+'[1]69-72復興'!AY66</f>
        <v>Line</v>
      </c>
    </row>
    <row r="67" spans="2:60" ht="15">
      <c r="B67" s="11"/>
      <c r="C67" s="14"/>
      <c r="D67" s="12"/>
      <c r="E67" s="12"/>
      <c r="F67" s="11"/>
      <c r="G67" s="14"/>
      <c r="H67" s="12"/>
      <c r="I67" s="12"/>
      <c r="J67" s="11"/>
      <c r="K67" s="14"/>
      <c r="L67" s="12"/>
      <c r="M67" s="12"/>
      <c r="N67" s="11"/>
      <c r="O67" s="14"/>
      <c r="P67" s="12"/>
      <c r="Q67" s="12"/>
      <c r="R67" s="11"/>
      <c r="S67" s="14"/>
      <c r="T67" s="12"/>
      <c r="U67" s="12"/>
      <c r="V67" s="11"/>
      <c r="W67" s="14"/>
      <c r="X67" s="12"/>
      <c r="Y67" s="12"/>
      <c r="Z67" s="11"/>
      <c r="AA67" s="14"/>
      <c r="AB67" s="12"/>
      <c r="AC67" s="12"/>
      <c r="AD67" s="11"/>
      <c r="AE67" s="14"/>
      <c r="AF67" s="12"/>
      <c r="AG67" s="12"/>
      <c r="AH67" s="11"/>
      <c r="AI67" s="14"/>
      <c r="AJ67" s="12"/>
      <c r="AK67" s="12"/>
      <c r="AL67" s="11"/>
      <c r="AM67" s="14"/>
      <c r="AN67" s="12"/>
      <c r="AO67" s="12"/>
      <c r="AP67" s="11"/>
      <c r="AQ67" s="14"/>
      <c r="AR67" s="12"/>
      <c r="AS67" s="12"/>
      <c r="AT67" s="11"/>
      <c r="AU67" s="14"/>
      <c r="AV67" s="12"/>
      <c r="AW67" s="13"/>
      <c r="AY67" s="80" t="str">
        <f>+'[1]69-72復興'!D67</f>
        <v>邵作俊</v>
      </c>
      <c r="AZ67" s="81" t="str">
        <f>+'[1]69-72復興'!K67</f>
        <v>Y</v>
      </c>
      <c r="BA67" s="76" t="str">
        <f>+'[1]69-72復興'!AO67</f>
        <v>R</v>
      </c>
      <c r="BB67" s="81" t="str">
        <f>+'[1]69-72復興'!AS67</f>
        <v>信</v>
      </c>
      <c r="BC67" s="81" t="str">
        <f>+'[1]69-72復興'!AT67</f>
        <v>信</v>
      </c>
      <c r="BD67" s="81" t="str">
        <f>+'[1]69-72復興'!AU67</f>
        <v>孝</v>
      </c>
      <c r="BE67" s="81" t="str">
        <f>+'[1]69-72復興'!AV67</f>
        <v>仁</v>
      </c>
      <c r="BF67" s="81" t="str">
        <f>+'[1]69-72復興'!AW67</f>
        <v>仁</v>
      </c>
      <c r="BG67" s="81" t="str">
        <f>+'[1]69-72復興'!AX67</f>
        <v>仁</v>
      </c>
      <c r="BH67" s="81" t="str">
        <f>+'[1]69-72復興'!AY67</f>
        <v>Line</v>
      </c>
    </row>
    <row r="68" spans="2:60" ht="15.75" thickBot="1">
      <c r="B68" s="15"/>
      <c r="C68" s="16"/>
      <c r="D68" s="17"/>
      <c r="E68" s="17"/>
      <c r="F68" s="15"/>
      <c r="G68" s="16"/>
      <c r="H68" s="17"/>
      <c r="I68" s="17"/>
      <c r="J68" s="15"/>
      <c r="K68" s="16"/>
      <c r="L68" s="17"/>
      <c r="M68" s="17"/>
      <c r="N68" s="15"/>
      <c r="O68" s="16"/>
      <c r="P68" s="17"/>
      <c r="Q68" s="17"/>
      <c r="R68" s="15"/>
      <c r="S68" s="16"/>
      <c r="T68" s="17"/>
      <c r="U68" s="17"/>
      <c r="V68" s="15"/>
      <c r="W68" s="16"/>
      <c r="X68" s="17"/>
      <c r="Y68" s="17"/>
      <c r="Z68" s="18"/>
      <c r="AA68" s="16"/>
      <c r="AB68" s="17"/>
      <c r="AC68" s="17"/>
      <c r="AD68" s="18"/>
      <c r="AE68" s="16"/>
      <c r="AF68" s="17"/>
      <c r="AG68" s="17"/>
      <c r="AH68" s="18"/>
      <c r="AI68" s="16"/>
      <c r="AJ68" s="17"/>
      <c r="AK68" s="17"/>
      <c r="AL68" s="18"/>
      <c r="AM68" s="16"/>
      <c r="AN68" s="17"/>
      <c r="AO68" s="17"/>
      <c r="AP68" s="18"/>
      <c r="AQ68" s="16"/>
      <c r="AR68" s="17"/>
      <c r="AS68" s="17"/>
      <c r="AT68" s="18"/>
      <c r="AU68" s="16"/>
      <c r="AV68" s="17"/>
      <c r="AW68" s="19"/>
      <c r="AY68" s="80" t="str">
        <f>+'[1]69-72復興'!D68</f>
        <v>俞立庸</v>
      </c>
      <c r="AZ68" s="81" t="str">
        <f>+'[1]69-72復興'!K68</f>
        <v>Y</v>
      </c>
      <c r="BA68" s="76" t="str">
        <f>+'[1]69-72復興'!AO68</f>
        <v>R</v>
      </c>
      <c r="BB68" s="81" t="str">
        <f>+'[1]69-72復興'!AS68</f>
        <v>愛</v>
      </c>
      <c r="BC68" s="81" t="str">
        <f>+'[1]69-72復興'!AT68</f>
        <v>愛</v>
      </c>
      <c r="BD68" s="81" t="str">
        <f>+'[1]69-72復興'!AU68</f>
        <v>仁</v>
      </c>
      <c r="BE68" s="81">
        <f>+'[1]69-72復興'!AV68</f>
        <v>0</v>
      </c>
      <c r="BF68" s="81">
        <f>+'[1]69-72復興'!AW68</f>
        <v>0</v>
      </c>
      <c r="BG68" s="81" t="str">
        <f>+'[1]69-72復興'!AX68</f>
        <v>望</v>
      </c>
      <c r="BH68" s="81" t="str">
        <f>+'[1]69-72復興'!AY68</f>
        <v>Line</v>
      </c>
    </row>
    <row r="69" spans="1:60" ht="16.5">
      <c r="A69" s="20"/>
      <c r="B69" s="46" t="s">
        <v>466</v>
      </c>
      <c r="C69" s="21" t="s">
        <v>467</v>
      </c>
      <c r="D69" s="22" t="s">
        <v>1420</v>
      </c>
      <c r="E69" s="12"/>
      <c r="F69" s="14"/>
      <c r="G69" s="14"/>
      <c r="H69" s="12"/>
      <c r="I69" s="12"/>
      <c r="J69" s="14"/>
      <c r="K69" s="14"/>
      <c r="L69" s="12"/>
      <c r="M69" s="12"/>
      <c r="N69" s="14"/>
      <c r="O69" s="14"/>
      <c r="P69" s="12"/>
      <c r="Q69" s="12"/>
      <c r="R69" s="14"/>
      <c r="S69" s="14"/>
      <c r="T69" s="12"/>
      <c r="U69" s="12"/>
      <c r="V69" s="14"/>
      <c r="W69" s="14"/>
      <c r="X69" s="12"/>
      <c r="Y69" s="12"/>
      <c r="Z69" s="14"/>
      <c r="AA69" s="14"/>
      <c r="AB69" s="12"/>
      <c r="AC69" s="12"/>
      <c r="AD69" s="14"/>
      <c r="AE69" s="14"/>
      <c r="AF69" s="12"/>
      <c r="AG69" s="12"/>
      <c r="AH69" s="14"/>
      <c r="AI69" s="23"/>
      <c r="AJ69" s="12"/>
      <c r="AK69" s="12"/>
      <c r="AL69" s="14"/>
      <c r="AM69" s="14"/>
      <c r="AN69" s="12"/>
      <c r="AO69" s="12"/>
      <c r="AP69" s="14"/>
      <c r="AQ69" s="14"/>
      <c r="AR69" s="12"/>
      <c r="AS69" s="12"/>
      <c r="AT69" s="14"/>
      <c r="AU69" s="14"/>
      <c r="AV69" s="12"/>
      <c r="AW69" s="12"/>
      <c r="AY69" s="80" t="str">
        <f>+'[1]69-72復興'!D69</f>
        <v>俞筱廎</v>
      </c>
      <c r="AZ69" s="81" t="str">
        <f>+'[1]69-72復興'!K69</f>
        <v>Y</v>
      </c>
      <c r="BA69" s="76" t="str">
        <f>+'[1]69-72復興'!AO69</f>
        <v>R</v>
      </c>
      <c r="BB69" s="81" t="str">
        <f>+'[1]69-72復興'!AS69</f>
        <v>孝</v>
      </c>
      <c r="BC69" s="81" t="str">
        <f>+'[1]69-72復興'!AT69</f>
        <v>孝</v>
      </c>
      <c r="BD69" s="81" t="str">
        <f>+'[1]69-72復興'!AU69</f>
        <v>愛</v>
      </c>
      <c r="BE69" s="81" t="str">
        <f>+'[1]69-72復興'!AV69</f>
        <v>愛</v>
      </c>
      <c r="BF69" s="81" t="str">
        <f>+'[1]69-72復興'!AW69</f>
        <v>愛</v>
      </c>
      <c r="BG69" s="81" t="str">
        <f>+'[1]69-72復興'!AX69</f>
        <v>愛</v>
      </c>
      <c r="BH69" s="81" t="str">
        <f>+'[1]69-72復興'!AY69</f>
        <v>Line</v>
      </c>
    </row>
    <row r="70" spans="1:60" ht="15">
      <c r="A70" s="20"/>
      <c r="B70" s="14"/>
      <c r="C70" s="14"/>
      <c r="D70" s="12"/>
      <c r="E70" s="12"/>
      <c r="F70" s="14"/>
      <c r="G70" s="14"/>
      <c r="H70" s="12"/>
      <c r="I70" s="12"/>
      <c r="J70" s="14"/>
      <c r="K70" s="14"/>
      <c r="L70" s="12"/>
      <c r="M70" s="12"/>
      <c r="N70" s="14"/>
      <c r="O70" s="14"/>
      <c r="P70" s="12"/>
      <c r="Q70" s="12"/>
      <c r="R70" s="14"/>
      <c r="S70" s="14"/>
      <c r="T70" s="12"/>
      <c r="U70" s="12"/>
      <c r="V70" s="14"/>
      <c r="W70" s="14"/>
      <c r="X70" s="12"/>
      <c r="Y70" s="12"/>
      <c r="Z70" s="14"/>
      <c r="AA70" s="14"/>
      <c r="AB70" s="12"/>
      <c r="AC70" s="12"/>
      <c r="AD70" s="14"/>
      <c r="AE70" s="14"/>
      <c r="AF70" s="12"/>
      <c r="AG70" s="12"/>
      <c r="AH70" s="14"/>
      <c r="AI70" s="23"/>
      <c r="AJ70" s="12"/>
      <c r="AK70" s="12"/>
      <c r="AL70" s="14"/>
      <c r="AM70" s="14"/>
      <c r="AN70" s="12"/>
      <c r="AO70" s="12"/>
      <c r="AP70" s="14"/>
      <c r="AQ70" s="14"/>
      <c r="AR70" s="12"/>
      <c r="AS70" s="12"/>
      <c r="AT70" s="14"/>
      <c r="AU70" s="14"/>
      <c r="AV70" s="12"/>
      <c r="AW70" s="12"/>
      <c r="AY70" s="80" t="str">
        <f>+'[1]69-72復興'!D70</f>
        <v>胡　靖</v>
      </c>
      <c r="AZ70" s="81" t="str">
        <f>+'[1]69-72復興'!K70</f>
        <v>Y</v>
      </c>
      <c r="BA70" s="76" t="str">
        <f>+'[1]69-72復興'!AO70</f>
        <v>R</v>
      </c>
      <c r="BB70" s="81" t="str">
        <f>+'[1]69-72復興'!AS70</f>
        <v>仁</v>
      </c>
      <c r="BC70" s="81" t="str">
        <f>+'[1]69-72復興'!AT70</f>
        <v>仁</v>
      </c>
      <c r="BD70" s="81" t="str">
        <f>+'[1]69-72復興'!AU70</f>
        <v>忠</v>
      </c>
      <c r="BE70" s="81">
        <f>+'[1]69-72復興'!AV70</f>
        <v>0</v>
      </c>
      <c r="BF70" s="81">
        <f>+'[1]69-72復興'!AW70</f>
        <v>0</v>
      </c>
      <c r="BG70" s="81" t="str">
        <f>+'[1]69-72復興'!AX70</f>
        <v>望</v>
      </c>
      <c r="BH70" s="81">
        <f>+'[1]69-72復興'!AY70</f>
        <v>0</v>
      </c>
    </row>
    <row r="71" spans="1:60" ht="15">
      <c r="A71" s="20" t="s">
        <v>1085</v>
      </c>
      <c r="B71" s="14"/>
      <c r="C71" s="14"/>
      <c r="D71" s="12"/>
      <c r="E71" s="12"/>
      <c r="F71" s="14"/>
      <c r="G71" s="14"/>
      <c r="H71" s="12"/>
      <c r="I71" s="12"/>
      <c r="J71" s="14"/>
      <c r="K71" s="14"/>
      <c r="L71" s="12"/>
      <c r="M71" s="12"/>
      <c r="N71" s="14"/>
      <c r="O71" s="14"/>
      <c r="P71" s="12"/>
      <c r="Q71" s="12"/>
      <c r="R71" s="14"/>
      <c r="S71" s="14"/>
      <c r="T71" s="12"/>
      <c r="U71" s="12"/>
      <c r="V71" s="14"/>
      <c r="W71" s="14"/>
      <c r="X71" s="12"/>
      <c r="Y71" s="12"/>
      <c r="Z71" s="14"/>
      <c r="AA71" s="14"/>
      <c r="AB71" s="12"/>
      <c r="AC71" s="12"/>
      <c r="AD71" s="14"/>
      <c r="AE71" s="14"/>
      <c r="AF71" s="12"/>
      <c r="AG71" s="12"/>
      <c r="AH71" s="14"/>
      <c r="AI71" s="23"/>
      <c r="AJ71" s="12"/>
      <c r="AK71" s="12"/>
      <c r="AL71" s="14"/>
      <c r="AM71" s="14"/>
      <c r="AN71" s="12"/>
      <c r="AO71" s="12"/>
      <c r="AP71" s="14"/>
      <c r="AQ71" s="14"/>
      <c r="AR71" s="12"/>
      <c r="AS71" s="12"/>
      <c r="AT71" s="14"/>
      <c r="AU71" s="14"/>
      <c r="AV71" s="12"/>
      <c r="AW71" s="12"/>
      <c r="AY71" s="80" t="str">
        <f>+'[1]69-72復興'!D71</f>
        <v>胡承堯</v>
      </c>
      <c r="AZ71" s="81" t="str">
        <f>+'[1]69-72復興'!K71</f>
        <v>Y</v>
      </c>
      <c r="BA71" s="76" t="str">
        <f>+'[1]69-72復興'!AO71</f>
        <v>R</v>
      </c>
      <c r="BB71" s="81" t="str">
        <f>+'[1]69-72復興'!AS71</f>
        <v>仁</v>
      </c>
      <c r="BC71" s="81" t="str">
        <f>+'[1]69-72復興'!AT71</f>
        <v>仁</v>
      </c>
      <c r="BD71" s="81" t="str">
        <f>+'[1]69-72復興'!AU71</f>
        <v>愛</v>
      </c>
      <c r="BE71" s="81">
        <f>+'[1]69-72復興'!AV71</f>
        <v>0</v>
      </c>
      <c r="BF71" s="81">
        <f>+'[1]69-72復興'!AW71</f>
        <v>0</v>
      </c>
      <c r="BG71" s="81" t="str">
        <f>+'[1]69-72復興'!AX71</f>
        <v>仁</v>
      </c>
      <c r="BH71" s="81" t="str">
        <f>+'[1]69-72復興'!AY71</f>
        <v>Line</v>
      </c>
    </row>
    <row r="72" spans="1:60" s="20" customFormat="1" ht="15.75" customHeight="1">
      <c r="A72" s="468" t="s">
        <v>468</v>
      </c>
      <c r="B72" s="468"/>
      <c r="C72" s="468"/>
      <c r="D72" s="24">
        <f>COUNTIF(D3:D66,"R")</f>
        <v>18</v>
      </c>
      <c r="H72" s="24">
        <f>COUNTIF(H3:H66,"R")</f>
        <v>14</v>
      </c>
      <c r="L72" s="24">
        <f>COUNTIF(L3:L66,"R")</f>
        <v>16</v>
      </c>
      <c r="P72" s="24">
        <f>COUNTIF(P3:P66,"R")</f>
        <v>22</v>
      </c>
      <c r="Q72" s="24"/>
      <c r="T72" s="24">
        <f>COUNTIF(T3:T66,"R")</f>
        <v>10</v>
      </c>
      <c r="U72" s="24"/>
      <c r="X72" s="24">
        <f>COUNTIF(X3:X66,"R")</f>
        <v>18</v>
      </c>
      <c r="Y72" s="24"/>
      <c r="AB72" s="24">
        <f>COUNTIF(AB3:AB66,"R")</f>
        <v>21</v>
      </c>
      <c r="AC72" s="24"/>
      <c r="AF72" s="24">
        <f>COUNTIF(AF3:AF66,"R")</f>
        <v>15</v>
      </c>
      <c r="AG72" s="24"/>
      <c r="AJ72" s="24">
        <f>COUNTIF(AJ3:AJ66,"R")</f>
        <v>10</v>
      </c>
      <c r="AK72" s="24"/>
      <c r="AN72" s="24">
        <f>COUNTIF(AN3:AN66,"R")</f>
        <v>14</v>
      </c>
      <c r="AO72" s="24"/>
      <c r="AR72" s="24">
        <f>COUNTIF(AR3:AR66,"R")</f>
        <v>13</v>
      </c>
      <c r="AS72" s="24"/>
      <c r="AV72" s="24">
        <f>COUNTIF(AV3:AV66,"R")</f>
        <v>9</v>
      </c>
      <c r="AW72" s="24"/>
      <c r="AY72" s="80" t="str">
        <f>+'[1]69-72復興'!D72</f>
        <v>胡羨平</v>
      </c>
      <c r="AZ72" s="81" t="str">
        <f>+'[1]69-72復興'!K72</f>
        <v>Y</v>
      </c>
      <c r="BA72" s="76" t="str">
        <f>+'[1]69-72復興'!AO72</f>
        <v>R</v>
      </c>
      <c r="BB72" s="81" t="str">
        <f>+'[1]69-72復興'!AS72</f>
        <v>仁</v>
      </c>
      <c r="BC72" s="81" t="str">
        <f>+'[1]69-72復興'!AT72</f>
        <v>仁</v>
      </c>
      <c r="BD72" s="81" t="str">
        <f>+'[1]69-72復興'!AU72</f>
        <v>信</v>
      </c>
      <c r="BE72" s="81">
        <f>+'[1]69-72復興'!AV72</f>
        <v>0</v>
      </c>
      <c r="BF72" s="81">
        <f>+'[1]69-72復興'!AW72</f>
        <v>0</v>
      </c>
      <c r="BG72" s="81" t="str">
        <f>+'[1]69-72復興'!AX72</f>
        <v>勇</v>
      </c>
      <c r="BH72" s="81">
        <f>+'[1]69-72復興'!AY72</f>
        <v>0</v>
      </c>
    </row>
    <row r="73" spans="1:60" s="20" customFormat="1" ht="15.75" customHeight="1">
      <c r="A73" s="469" t="s">
        <v>469</v>
      </c>
      <c r="B73" s="469"/>
      <c r="C73" s="469"/>
      <c r="D73" s="24">
        <f>COUNTIF(D3:D66,"Y")</f>
        <v>0</v>
      </c>
      <c r="E73" s="12"/>
      <c r="H73" s="24">
        <f>COUNTIF(H3:H66,"Y")</f>
        <v>0</v>
      </c>
      <c r="I73" s="12"/>
      <c r="L73" s="24">
        <f>COUNTIF(L3:L66,"Y")</f>
        <v>0</v>
      </c>
      <c r="M73" s="12"/>
      <c r="P73" s="24">
        <f>COUNTIF(P3:P66,"Y")</f>
        <v>0</v>
      </c>
      <c r="Q73" s="24"/>
      <c r="T73" s="24">
        <f>COUNTIF(T3:T66,"Y")</f>
        <v>0</v>
      </c>
      <c r="U73" s="24"/>
      <c r="X73" s="24">
        <f>COUNTIF(X3:X66,"Y")</f>
        <v>0</v>
      </c>
      <c r="Y73" s="24"/>
      <c r="AB73" s="24">
        <f>COUNTIF(AB3:AB66,"Y")</f>
        <v>0</v>
      </c>
      <c r="AC73" s="24"/>
      <c r="AF73" s="24">
        <f>COUNTIF(AF3:AF66,"Y")</f>
        <v>0</v>
      </c>
      <c r="AG73" s="24"/>
      <c r="AJ73" s="24">
        <f>COUNTIF(AJ3:AJ66,"Y")</f>
        <v>0</v>
      </c>
      <c r="AK73" s="24"/>
      <c r="AN73" s="24">
        <f>COUNTIF(AN3:AN66,"Y")</f>
        <v>0</v>
      </c>
      <c r="AO73" s="24"/>
      <c r="AR73" s="24">
        <f>COUNTIF(AR3:AR66,"Y")</f>
        <v>0</v>
      </c>
      <c r="AS73" s="24"/>
      <c r="AV73" s="24">
        <f>COUNTIF(AV3:AV66,"Y")</f>
        <v>0</v>
      </c>
      <c r="AW73" s="24"/>
      <c r="AY73" s="80" t="str">
        <f>+'[1]69-72復興'!D73</f>
        <v>苑倍餘(苑伯虞)</v>
      </c>
      <c r="AZ73" s="81" t="str">
        <f>+'[1]69-72復興'!K73</f>
        <v>Y</v>
      </c>
      <c r="BA73" s="76" t="str">
        <f>+'[1]69-72復興'!AO73</f>
        <v>R</v>
      </c>
      <c r="BB73" s="81" t="str">
        <f>+'[1]69-72復興'!AS73</f>
        <v>忠</v>
      </c>
      <c r="BC73" s="81" t="str">
        <f>+'[1]69-72復興'!AT73</f>
        <v>忠</v>
      </c>
      <c r="BD73" s="81" t="str">
        <f>+'[1]69-72復興'!AU73</f>
        <v>仁</v>
      </c>
      <c r="BE73" s="81">
        <f>+'[1]69-72復興'!AV73</f>
        <v>0</v>
      </c>
      <c r="BF73" s="81">
        <f>+'[1]69-72復興'!AW73</f>
        <v>0</v>
      </c>
      <c r="BG73" s="81">
        <f>+'[1]69-72復興'!AX73</f>
        <v>0</v>
      </c>
      <c r="BH73" s="81" t="str">
        <f>+'[1]69-72復興'!AY73</f>
        <v>Line</v>
      </c>
    </row>
    <row r="74" spans="1:60" s="20" customFormat="1" ht="15.75" customHeight="1">
      <c r="A74" s="470" t="s">
        <v>1086</v>
      </c>
      <c r="B74" s="471"/>
      <c r="C74" s="471"/>
      <c r="D74" s="24">
        <f>COUNTIF(D3:D66,"M")</f>
        <v>0</v>
      </c>
      <c r="H74" s="24">
        <f>COUNTIF(H3:H66,"M")</f>
        <v>1</v>
      </c>
      <c r="L74" s="24">
        <f>COUNTIF(L3:L66,"M")</f>
        <v>0</v>
      </c>
      <c r="P74" s="24">
        <f>COUNTIF(P3:P66,"M")</f>
        <v>3</v>
      </c>
      <c r="Q74" s="24"/>
      <c r="T74" s="24">
        <f>COUNTIF(T3:T66,"M")</f>
        <v>0</v>
      </c>
      <c r="U74" s="24"/>
      <c r="X74" s="24">
        <f>COUNTIF(X3:X66,"M")</f>
        <v>0</v>
      </c>
      <c r="Y74" s="24"/>
      <c r="AB74" s="24">
        <f>COUNTIF(AB3:AB66,"M")</f>
        <v>0</v>
      </c>
      <c r="AC74" s="24"/>
      <c r="AF74" s="24">
        <f>COUNTIF(AF3:AF66,"M")</f>
        <v>0</v>
      </c>
      <c r="AG74" s="24"/>
      <c r="AJ74" s="24">
        <f>COUNTIF(AJ3:AJ66,"M")</f>
        <v>2</v>
      </c>
      <c r="AK74" s="24"/>
      <c r="AN74" s="24">
        <f>COUNTIF(AN3:AN66,"M")</f>
        <v>0</v>
      </c>
      <c r="AO74" s="24"/>
      <c r="AR74" s="24">
        <f>COUNTIF(AR3:AR66,"M")</f>
        <v>0</v>
      </c>
      <c r="AS74" s="24"/>
      <c r="AV74" s="24">
        <f>COUNTIF(AV3:AV66,"M")</f>
        <v>0</v>
      </c>
      <c r="AW74" s="24"/>
      <c r="AY74" s="80" t="str">
        <f>+'[1]69-72復興'!D74</f>
        <v>唐文聰(唐文通)</v>
      </c>
      <c r="AZ74" s="81" t="str">
        <f>+'[1]69-72復興'!K74</f>
        <v>Y</v>
      </c>
      <c r="BA74" s="76" t="str">
        <f>+'[1]69-72復興'!AO74</f>
        <v>R2</v>
      </c>
      <c r="BB74" s="81" t="str">
        <f>+'[1]69-72復興'!AS74</f>
        <v>忠</v>
      </c>
      <c r="BC74" s="81" t="str">
        <f>+'[1]69-72復興'!AT74</f>
        <v>忠</v>
      </c>
      <c r="BD74" s="81" t="str">
        <f>+'[1]69-72復興'!AU74</f>
        <v>義</v>
      </c>
      <c r="BE74" s="81">
        <f>+'[1]69-72復興'!AV74</f>
        <v>0</v>
      </c>
      <c r="BF74" s="81">
        <f>+'[1]69-72復興'!AW74</f>
        <v>0</v>
      </c>
      <c r="BG74" s="81">
        <f>+'[1]69-72復興'!AX74</f>
        <v>0</v>
      </c>
      <c r="BH74" s="81">
        <f>+'[1]69-72復興'!AY74</f>
        <v>0</v>
      </c>
    </row>
    <row r="75" spans="1:60" s="20" customFormat="1" ht="15.75" customHeight="1" thickBot="1">
      <c r="A75" s="25"/>
      <c r="B75" s="25"/>
      <c r="C75" s="26" t="s">
        <v>470</v>
      </c>
      <c r="D75" s="27">
        <f>SUM(D72:D74)</f>
        <v>18</v>
      </c>
      <c r="H75" s="27">
        <f>SUM(H72:H74)</f>
        <v>15</v>
      </c>
      <c r="L75" s="27">
        <f>SUM(L72:L74)</f>
        <v>16</v>
      </c>
      <c r="P75" s="27">
        <f>SUM(P72:P74)</f>
        <v>25</v>
      </c>
      <c r="Q75" s="28"/>
      <c r="T75" s="27">
        <f>SUM(T72:T74)</f>
        <v>10</v>
      </c>
      <c r="U75" s="28"/>
      <c r="X75" s="27">
        <f>SUM(X72:X74)</f>
        <v>18</v>
      </c>
      <c r="Y75" s="28"/>
      <c r="AB75" s="27">
        <f>SUM(AB72:AB74)</f>
        <v>21</v>
      </c>
      <c r="AC75" s="28"/>
      <c r="AF75" s="27">
        <f>SUM(AF72:AF74)</f>
        <v>15</v>
      </c>
      <c r="AG75" s="28"/>
      <c r="AJ75" s="27">
        <f>SUM(AJ72:AJ74)</f>
        <v>12</v>
      </c>
      <c r="AK75" s="28"/>
      <c r="AN75" s="27">
        <f>SUM(AN72:AN74)</f>
        <v>14</v>
      </c>
      <c r="AO75" s="28"/>
      <c r="AR75" s="27">
        <f>SUM(AR72:AR74)</f>
        <v>13</v>
      </c>
      <c r="AS75" s="28"/>
      <c r="AV75" s="27">
        <f>SUM(AV72:AV74)</f>
        <v>9</v>
      </c>
      <c r="AW75" s="28"/>
      <c r="AY75" s="80" t="str">
        <f>+'[1]69-72復興'!D75</f>
        <v>孫明倫</v>
      </c>
      <c r="AZ75" s="81" t="str">
        <f>+'[1]69-72復興'!K75</f>
        <v>Y</v>
      </c>
      <c r="BA75" s="76" t="str">
        <f>+'[1]69-72復興'!AO75</f>
        <v>R</v>
      </c>
      <c r="BB75" s="81">
        <f>+'[1]69-72復興'!AS75</f>
        <v>0</v>
      </c>
      <c r="BC75" s="81">
        <f>+'[1]69-72復興'!AT75</f>
        <v>0</v>
      </c>
      <c r="BD75" s="81" t="str">
        <f>+'[1]69-72復興'!AU75</f>
        <v>孝</v>
      </c>
      <c r="BE75" s="81">
        <f>+'[1]69-72復興'!AV75</f>
        <v>0</v>
      </c>
      <c r="BF75" s="81">
        <f>+'[1]69-72復興'!AW75</f>
        <v>0</v>
      </c>
      <c r="BG75" s="81">
        <f>+'[1]69-72復興'!AX75</f>
        <v>0</v>
      </c>
      <c r="BH75" s="81">
        <f>+'[1]69-72復興'!AY75</f>
        <v>0</v>
      </c>
    </row>
    <row r="76" spans="1:60" s="20" customFormat="1" ht="15.75" customHeight="1" thickTop="1">
      <c r="A76" s="29"/>
      <c r="B76" s="29"/>
      <c r="C76" s="30"/>
      <c r="D76" s="28"/>
      <c r="H76" s="28"/>
      <c r="L76" s="28"/>
      <c r="P76" s="28"/>
      <c r="Q76" s="28"/>
      <c r="T76" s="28"/>
      <c r="U76" s="28"/>
      <c r="X76" s="28"/>
      <c r="Y76" s="28"/>
      <c r="AB76" s="28"/>
      <c r="AC76" s="28"/>
      <c r="AF76" s="28"/>
      <c r="AG76" s="28"/>
      <c r="AJ76" s="28"/>
      <c r="AK76" s="28"/>
      <c r="AN76" s="28"/>
      <c r="AO76" s="28"/>
      <c r="AR76" s="28"/>
      <c r="AS76" s="28"/>
      <c r="AV76" s="28"/>
      <c r="AW76" s="28"/>
      <c r="AY76" s="80" t="str">
        <f>+'[1]69-72復興'!D76</f>
        <v>孫春在</v>
      </c>
      <c r="AZ76" s="81" t="str">
        <f>+'[1]69-72復興'!K76</f>
        <v>Y</v>
      </c>
      <c r="BA76" s="76" t="str">
        <f>+'[1]69-72復興'!AO76</f>
        <v>R</v>
      </c>
      <c r="BB76" s="81" t="str">
        <f>+'[1]69-72復興'!AS76</f>
        <v>愛</v>
      </c>
      <c r="BC76" s="81" t="str">
        <f>+'[1]69-72復興'!AT76</f>
        <v>愛</v>
      </c>
      <c r="BD76" s="81" t="str">
        <f>+'[1]69-72復興'!AU76</f>
        <v>仁</v>
      </c>
      <c r="BE76" s="81">
        <f>+'[1]69-72復興'!AV76</f>
        <v>0</v>
      </c>
      <c r="BF76" s="81">
        <f>+'[1]69-72復興'!AW76</f>
        <v>0</v>
      </c>
      <c r="BG76" s="81">
        <f>+'[1]69-72復興'!AX76</f>
        <v>0</v>
      </c>
      <c r="BH76" s="81" t="str">
        <f>+'[1]69-72復興'!AY76</f>
        <v>Line</v>
      </c>
    </row>
    <row r="77" spans="1:60" s="20" customFormat="1" ht="18.75" customHeight="1" thickBot="1">
      <c r="A77" s="20" t="s">
        <v>471</v>
      </c>
      <c r="C77" s="31"/>
      <c r="D77" s="24"/>
      <c r="H77" s="24"/>
      <c r="L77" s="24"/>
      <c r="P77" s="24"/>
      <c r="Q77" s="24"/>
      <c r="T77" s="24"/>
      <c r="U77" s="24"/>
      <c r="X77" s="24"/>
      <c r="Y77" s="24"/>
      <c r="AB77" s="24"/>
      <c r="AC77" s="24"/>
      <c r="AF77" s="24"/>
      <c r="AG77" s="24"/>
      <c r="AJ77" s="24"/>
      <c r="AK77" s="24"/>
      <c r="AN77" s="24"/>
      <c r="AO77" s="24"/>
      <c r="AR77" s="24"/>
      <c r="AS77" s="24"/>
      <c r="AV77" s="24"/>
      <c r="AW77" s="24"/>
      <c r="AY77" s="80" t="str">
        <f>+'[1]69-72復興'!D77</f>
        <v>孫魯正</v>
      </c>
      <c r="AZ77" s="81" t="str">
        <f>+'[1]69-72復興'!K77</f>
        <v>Y</v>
      </c>
      <c r="BA77" s="76" t="str">
        <f>+'[1]69-72復興'!AO77</f>
        <v>R</v>
      </c>
      <c r="BB77" s="81">
        <f>+'[1]69-72復興'!AS77</f>
        <v>0</v>
      </c>
      <c r="BC77" s="81">
        <f>+'[1]69-72復興'!AT77</f>
        <v>0</v>
      </c>
      <c r="BD77" s="81" t="str">
        <f>+'[1]69-72復興'!AU77</f>
        <v>義</v>
      </c>
      <c r="BE77" s="81">
        <f>+'[1]69-72復興'!AV77</f>
        <v>0</v>
      </c>
      <c r="BF77" s="81">
        <f>+'[1]69-72復興'!AW77</f>
        <v>0</v>
      </c>
      <c r="BG77" s="81">
        <f>+'[1]69-72復興'!AX77</f>
        <v>0</v>
      </c>
      <c r="BH77" s="81">
        <f>+'[1]69-72復興'!AY77</f>
        <v>0</v>
      </c>
    </row>
    <row r="78" spans="1:60" ht="16.5">
      <c r="A78" s="472" t="s">
        <v>468</v>
      </c>
      <c r="B78" s="473"/>
      <c r="C78" s="473"/>
      <c r="D78" s="32">
        <f>SUM(D72:AV72)</f>
        <v>180</v>
      </c>
      <c r="E78" s="20"/>
      <c r="G78" s="33" t="s">
        <v>472</v>
      </c>
      <c r="H78" s="34" t="s">
        <v>1421</v>
      </c>
      <c r="I78" s="20"/>
      <c r="L78" s="1"/>
      <c r="M78" s="20"/>
      <c r="P78" s="24"/>
      <c r="Q78" s="24"/>
      <c r="T78" s="24"/>
      <c r="U78" s="24"/>
      <c r="X78" s="24"/>
      <c r="Y78" s="24"/>
      <c r="AB78" s="24"/>
      <c r="AC78" s="24"/>
      <c r="AF78" s="24"/>
      <c r="AG78" s="24"/>
      <c r="AJ78" s="24"/>
      <c r="AK78" s="24"/>
      <c r="AN78" s="24"/>
      <c r="AO78" s="24"/>
      <c r="AR78" s="24"/>
      <c r="AS78" s="24"/>
      <c r="AV78" s="24"/>
      <c r="AW78" s="24"/>
      <c r="AY78" s="80" t="str">
        <f>+'[1]69-72復興'!D78</f>
        <v>秦無荒</v>
      </c>
      <c r="AZ78" s="81" t="str">
        <f>+'[1]69-72復興'!K78</f>
        <v>Y</v>
      </c>
      <c r="BA78" s="76" t="str">
        <f>+'[1]69-72復興'!AO78</f>
        <v>R</v>
      </c>
      <c r="BB78" s="81" t="str">
        <f>+'[1]69-72復興'!AS78</f>
        <v>孝</v>
      </c>
      <c r="BC78" s="81" t="str">
        <f>+'[1]69-72復興'!AT78</f>
        <v>孝</v>
      </c>
      <c r="BD78" s="81" t="str">
        <f>+'[1]69-72復興'!AU78</f>
        <v>孝</v>
      </c>
      <c r="BE78" s="81">
        <f>+'[1]69-72復興'!AV78</f>
        <v>0</v>
      </c>
      <c r="BF78" s="81">
        <f>+'[1]69-72復興'!AW78</f>
        <v>0</v>
      </c>
      <c r="BG78" s="81" t="str">
        <f>+'[1]69-72復興'!AX78</f>
        <v>望</v>
      </c>
      <c r="BH78" s="81" t="str">
        <f>+'[1]69-72復興'!AY78</f>
        <v>Line</v>
      </c>
    </row>
    <row r="79" spans="1:60" ht="15">
      <c r="A79" s="474" t="s">
        <v>469</v>
      </c>
      <c r="B79" s="475"/>
      <c r="C79" s="475"/>
      <c r="D79" s="35">
        <f>SUM(D73:AV73)</f>
        <v>0</v>
      </c>
      <c r="E79" s="20"/>
      <c r="H79" s="34" t="s">
        <v>544</v>
      </c>
      <c r="I79" s="20"/>
      <c r="L79" s="1"/>
      <c r="M79" s="20"/>
      <c r="AY79" s="80" t="str">
        <f>+'[1]69-72復興'!D79</f>
        <v>袁　寧</v>
      </c>
      <c r="AZ79" s="81" t="str">
        <f>+'[1]69-72復興'!K79</f>
        <v>Y</v>
      </c>
      <c r="BA79" s="76" t="str">
        <f>+'[1]69-72復興'!AO79</f>
        <v>R</v>
      </c>
      <c r="BB79" s="81">
        <f>+'[1]69-72復興'!AS79</f>
        <v>0</v>
      </c>
      <c r="BC79" s="81">
        <f>+'[1]69-72復興'!AT79</f>
        <v>0</v>
      </c>
      <c r="BD79" s="81" t="str">
        <f>+'[1]69-72復興'!AU79</f>
        <v>義</v>
      </c>
      <c r="BE79" s="81" t="str">
        <f>+'[1]69-72復興'!AV79</f>
        <v>智</v>
      </c>
      <c r="BF79" s="81" t="str">
        <f>+'[1]69-72復興'!AW79</f>
        <v>智</v>
      </c>
      <c r="BG79" s="81" t="str">
        <f>+'[1]69-72復興'!AX79</f>
        <v>智</v>
      </c>
      <c r="BH79" s="81">
        <f>+'[1]69-72復興'!AY79</f>
        <v>0</v>
      </c>
    </row>
    <row r="80" spans="1:60" ht="16.5">
      <c r="A80" s="470" t="s">
        <v>1086</v>
      </c>
      <c r="B80" s="471"/>
      <c r="C80" s="471"/>
      <c r="D80" s="36">
        <f>SUM(D74:AV74)</f>
        <v>6</v>
      </c>
      <c r="E80" s="20"/>
      <c r="H80" s="34" t="s">
        <v>1087</v>
      </c>
      <c r="I80" s="20"/>
      <c r="L80" s="31"/>
      <c r="M80" s="20"/>
      <c r="AY80" s="80" t="str">
        <f>+'[1]69-72復興'!D80</f>
        <v>袁　康</v>
      </c>
      <c r="AZ80" s="81" t="str">
        <f>+'[1]69-72復興'!K80</f>
        <v>Y</v>
      </c>
      <c r="BA80" s="76">
        <f>+'[1]69-72復興'!AO80</f>
        <v>0</v>
      </c>
      <c r="BB80" s="81">
        <f>+'[1]69-72復興'!AS80</f>
        <v>0</v>
      </c>
      <c r="BC80" s="81">
        <f>+'[1]69-72復興'!AT80</f>
        <v>0</v>
      </c>
      <c r="BD80" s="81">
        <f>+'[1]69-72復興'!AU80</f>
        <v>0</v>
      </c>
      <c r="BE80" s="81">
        <f>+'[1]69-72復興'!AV80</f>
        <v>0</v>
      </c>
      <c r="BF80" s="81">
        <f>+'[1]69-72復興'!AW80</f>
        <v>0</v>
      </c>
      <c r="BG80" s="81" t="str">
        <f>+'[1]69-72復興'!AX80</f>
        <v>仁</v>
      </c>
      <c r="BH80" s="81">
        <f>+'[1]69-72復興'!AY80</f>
        <v>0</v>
      </c>
    </row>
    <row r="81" spans="1:60" ht="15.75" thickBot="1">
      <c r="A81" s="37"/>
      <c r="B81" s="38"/>
      <c r="C81" s="39" t="s">
        <v>470</v>
      </c>
      <c r="D81" s="40">
        <f>SUM(D78:D80)</f>
        <v>186</v>
      </c>
      <c r="E81" s="20"/>
      <c r="H81" s="34"/>
      <c r="I81" s="20"/>
      <c r="M81" s="20"/>
      <c r="AY81" s="80" t="str">
        <f>+'[1]69-72復興'!D81</f>
        <v>郝海晏</v>
      </c>
      <c r="AZ81" s="81" t="str">
        <f>+'[1]69-72復興'!K81</f>
        <v>Y</v>
      </c>
      <c r="BA81" s="76" t="str">
        <f>+'[1]69-72復興'!AO81</f>
        <v>R</v>
      </c>
      <c r="BB81" s="81" t="str">
        <f>+'[1]69-72復興'!AS81</f>
        <v>忠</v>
      </c>
      <c r="BC81" s="81" t="str">
        <f>+'[1]69-72復興'!AT81</f>
        <v>忠</v>
      </c>
      <c r="BD81" s="81" t="str">
        <f>+'[1]69-72復興'!AU81</f>
        <v>孝</v>
      </c>
      <c r="BE81" s="81" t="str">
        <f>+'[1]69-72復興'!AV81</f>
        <v>信</v>
      </c>
      <c r="BF81" s="81" t="str">
        <f>+'[1]69-72復興'!AW81</f>
        <v>信</v>
      </c>
      <c r="BG81" s="81" t="str">
        <f>+'[1]69-72復興'!AX81</f>
        <v>信</v>
      </c>
      <c r="BH81" s="81" t="str">
        <f>+'[1]69-72復興'!AY81</f>
        <v>Line</v>
      </c>
    </row>
    <row r="82" spans="5:60" ht="15">
      <c r="E82" s="20"/>
      <c r="I82" s="20"/>
      <c r="M82" s="20"/>
      <c r="AY82" s="80" t="str">
        <f>+'[1]69-72復興'!D82</f>
        <v>馬紹宏</v>
      </c>
      <c r="AZ82" s="81" t="str">
        <f>+'[1]69-72復興'!K82</f>
        <v>Y</v>
      </c>
      <c r="BA82" s="76" t="str">
        <f>+'[1]69-72復興'!AO82</f>
        <v>R</v>
      </c>
      <c r="BB82" s="81" t="str">
        <f>+'[1]69-72復興'!AS82</f>
        <v>忠</v>
      </c>
      <c r="BC82" s="81" t="str">
        <f>+'[1]69-72復興'!AT82</f>
        <v>忠</v>
      </c>
      <c r="BD82" s="81" t="str">
        <f>+'[1]69-72復興'!AU82</f>
        <v>義</v>
      </c>
      <c r="BE82" s="81" t="str">
        <f>+'[1]69-72復興'!AV82</f>
        <v>仁</v>
      </c>
      <c r="BF82" s="81" t="str">
        <f>+'[1]69-72復興'!AW82</f>
        <v>仁</v>
      </c>
      <c r="BG82" s="81" t="str">
        <f>+'[1]69-72復興'!AX82</f>
        <v>勇</v>
      </c>
      <c r="BH82" s="81" t="str">
        <f>+'[1]69-72復興'!AY82</f>
        <v>Line</v>
      </c>
    </row>
    <row r="83" spans="3:60" ht="15">
      <c r="C83" s="1"/>
      <c r="E83" s="20"/>
      <c r="I83" s="20"/>
      <c r="M83" s="20"/>
      <c r="AY83" s="80" t="str">
        <f>+'[1]69-72復興'!D83</f>
        <v>高群超</v>
      </c>
      <c r="AZ83" s="81" t="str">
        <f>+'[1]69-72復興'!K83</f>
        <v>Y</v>
      </c>
      <c r="BA83" s="76" t="str">
        <f>+'[1]69-72復興'!AO83</f>
        <v>R</v>
      </c>
      <c r="BB83" s="81">
        <f>+'[1]69-72復興'!AS83</f>
        <v>0</v>
      </c>
      <c r="BC83" s="81">
        <f>+'[1]69-72復興'!AT83</f>
        <v>0</v>
      </c>
      <c r="BD83" s="81">
        <f>+'[1]69-72復興'!AU83</f>
        <v>0</v>
      </c>
      <c r="BE83" s="81">
        <f>+'[1]69-72復興'!AV83</f>
        <v>0</v>
      </c>
      <c r="BF83" s="81">
        <f>+'[1]69-72復興'!AW83</f>
        <v>0</v>
      </c>
      <c r="BG83" s="81" t="str">
        <f>+'[1]69-72復興'!AX83</f>
        <v>仁</v>
      </c>
      <c r="BH83" s="81">
        <f>+'[1]69-72復興'!AY83</f>
        <v>0</v>
      </c>
    </row>
    <row r="84" spans="1:60" ht="15">
      <c r="A84" s="20" t="s">
        <v>473</v>
      </c>
      <c r="AY84" s="80" t="str">
        <f>+'[1]69-72復興'!D84</f>
        <v>張　栽</v>
      </c>
      <c r="AZ84" s="81" t="str">
        <f>+'[1]69-72復興'!K84</f>
        <v>Y</v>
      </c>
      <c r="BA84" s="76" t="str">
        <f>+'[1]69-72復興'!AO84</f>
        <v>R</v>
      </c>
      <c r="BB84" s="81" t="str">
        <f>+'[1]69-72復興'!AS84</f>
        <v>孝</v>
      </c>
      <c r="BC84" s="81" t="str">
        <f>+'[1]69-72復興'!AT84</f>
        <v>孝</v>
      </c>
      <c r="BD84" s="81" t="str">
        <f>+'[1]69-72復興'!AU84</f>
        <v>義</v>
      </c>
      <c r="BE84" s="81" t="str">
        <f>+'[1]69-72復興'!AV84</f>
        <v>智</v>
      </c>
      <c r="BF84" s="81" t="str">
        <f>+'[1]69-72復興'!AW84</f>
        <v>智</v>
      </c>
      <c r="BG84" s="81" t="str">
        <f>+'[1]69-72復興'!AX84</f>
        <v>智</v>
      </c>
      <c r="BH84" s="81" t="str">
        <f>+'[1]69-72復興'!AY84</f>
        <v>Line</v>
      </c>
    </row>
    <row r="85" spans="2:60" ht="15.75" customHeight="1">
      <c r="B85" s="464" t="s">
        <v>474</v>
      </c>
      <c r="C85" s="465"/>
      <c r="D85" s="24">
        <f>COUNTIF(E3:E68,"Y")</f>
        <v>43</v>
      </c>
      <c r="E85" s="24"/>
      <c r="H85" s="24">
        <f>COUNTIF(I3:I68,"Y")</f>
        <v>48</v>
      </c>
      <c r="I85" s="24"/>
      <c r="L85" s="24">
        <f>COUNTIF(M3:M68,"Y")</f>
        <v>44</v>
      </c>
      <c r="M85" s="24"/>
      <c r="P85" s="24">
        <f>COUNTIF(Q3:Q68,"Y")</f>
        <v>46</v>
      </c>
      <c r="Q85" s="24"/>
      <c r="T85" s="24">
        <f>COUNTIF(U3:U68,"Y")</f>
        <v>42</v>
      </c>
      <c r="U85" s="24"/>
      <c r="X85" s="24">
        <f>COUNTIF(Y3:Y68,"Y")</f>
        <v>40</v>
      </c>
      <c r="AB85" s="24">
        <f>COUNTIF(AC3:AC68,"Y")</f>
        <v>56</v>
      </c>
      <c r="AF85" s="24">
        <f>COUNTIF(AG3:AG68,"Y")</f>
        <v>39</v>
      </c>
      <c r="AJ85" s="24">
        <f>COUNTIF(AK3:AK68,"Y")</f>
        <v>53</v>
      </c>
      <c r="AN85" s="24">
        <f>COUNTIF(AO3:AO68,"Y")</f>
        <v>49</v>
      </c>
      <c r="AR85" s="24">
        <f>COUNTIF(AS3:AS68,"Y")</f>
        <v>41</v>
      </c>
      <c r="AV85" s="24">
        <f>COUNTIF(AW3:AW68,"Y")</f>
        <v>37</v>
      </c>
      <c r="AY85" s="80" t="str">
        <f>+'[1]69-72復興'!D85</f>
        <v>張心揚</v>
      </c>
      <c r="AZ85" s="81" t="str">
        <f>+'[1]69-72復興'!K85</f>
        <v>Y</v>
      </c>
      <c r="BA85" s="76" t="str">
        <f>+'[1]69-72復興'!AO85</f>
        <v>R</v>
      </c>
      <c r="BB85" s="81" t="str">
        <f>+'[1]69-72復興'!AS85</f>
        <v>愛</v>
      </c>
      <c r="BC85" s="81" t="str">
        <f>+'[1]69-72復興'!AT85</f>
        <v>愛</v>
      </c>
      <c r="BD85" s="81" t="str">
        <f>+'[1]69-72復興'!AU85</f>
        <v>孝</v>
      </c>
      <c r="BE85" s="81" t="str">
        <f>+'[1]69-72復興'!AV85</f>
        <v>愛</v>
      </c>
      <c r="BF85" s="81" t="str">
        <f>+'[1]69-72復興'!AW85</f>
        <v>愛</v>
      </c>
      <c r="BG85" s="81" t="str">
        <f>+'[1]69-72復興'!AX85</f>
        <v>愛</v>
      </c>
      <c r="BH85" s="81" t="str">
        <f>+'[1]69-72復興'!AY85</f>
        <v>Line</v>
      </c>
    </row>
    <row r="86" spans="2:60" s="14" customFormat="1" ht="15.75" customHeight="1">
      <c r="B86" s="466" t="s">
        <v>475</v>
      </c>
      <c r="C86" s="467"/>
      <c r="D86" s="41">
        <f>COUNTIF(E3:E68,"D")</f>
        <v>6</v>
      </c>
      <c r="E86" s="12"/>
      <c r="H86" s="28">
        <f>COUNTIF(I3:I68,"D")</f>
        <v>4</v>
      </c>
      <c r="I86" s="12"/>
      <c r="L86" s="28">
        <f>COUNTIF(M3:M68,"D")</f>
        <v>5</v>
      </c>
      <c r="M86" s="12"/>
      <c r="P86" s="28">
        <f>COUNTIF(Q3:Q68,"D")</f>
        <v>3</v>
      </c>
      <c r="Q86" s="12"/>
      <c r="T86" s="28">
        <f>COUNTIF(U3:U68,"D")</f>
        <v>2</v>
      </c>
      <c r="U86" s="12"/>
      <c r="X86" s="28">
        <f>COUNTIF(Y3:Y68,"D")</f>
        <v>0</v>
      </c>
      <c r="Y86" s="12"/>
      <c r="AB86" s="28">
        <f>COUNTIF(AC3:AC68,"D")</f>
        <v>3</v>
      </c>
      <c r="AC86" s="12"/>
      <c r="AF86" s="28">
        <f>COUNTIF(AG3:AG68,"D")</f>
        <v>2</v>
      </c>
      <c r="AG86" s="12"/>
      <c r="AJ86" s="28">
        <f>COUNTIF(AK3:AK68,"D")</f>
        <v>3</v>
      </c>
      <c r="AK86" s="12"/>
      <c r="AN86" s="28">
        <f>COUNTIF(AO3:AO68,"D")</f>
        <v>3</v>
      </c>
      <c r="AO86" s="12"/>
      <c r="AR86" s="28">
        <f>COUNTIF(AS3:AS68,"D")</f>
        <v>1</v>
      </c>
      <c r="AS86" s="12"/>
      <c r="AV86" s="28">
        <f>COUNTIF(AW3:AW68,"D")</f>
        <v>5</v>
      </c>
      <c r="AW86" s="12"/>
      <c r="AY86" s="80" t="str">
        <f>+'[1]69-72復興'!D86</f>
        <v>張明輝</v>
      </c>
      <c r="AZ86" s="81" t="str">
        <f>+'[1]69-72復興'!K86</f>
        <v>Y</v>
      </c>
      <c r="BA86" s="76">
        <f>+'[1]69-72復興'!AO86</f>
        <v>0</v>
      </c>
      <c r="BB86" s="81">
        <f>+'[1]69-72復興'!AS86</f>
        <v>0</v>
      </c>
      <c r="BC86" s="81">
        <f>+'[1]69-72復興'!AT86</f>
        <v>0</v>
      </c>
      <c r="BD86" s="81">
        <f>+'[1]69-72復興'!AU86</f>
        <v>0</v>
      </c>
      <c r="BE86" s="81">
        <f>+'[1]69-72復興'!AV86</f>
        <v>0</v>
      </c>
      <c r="BF86" s="81">
        <f>+'[1]69-72復興'!AW86</f>
        <v>0</v>
      </c>
      <c r="BG86" s="81" t="str">
        <f>+'[1]69-72復興'!AX86</f>
        <v>仁</v>
      </c>
      <c r="BH86" s="81">
        <f>+'[1]69-72復興'!AY86</f>
        <v>0</v>
      </c>
    </row>
    <row r="87" spans="2:60" s="14" customFormat="1" ht="16.5">
      <c r="B87" s="460" t="s">
        <v>476</v>
      </c>
      <c r="C87" s="461"/>
      <c r="D87" s="28">
        <f>SUM(D85:D86)</f>
        <v>49</v>
      </c>
      <c r="E87" s="12"/>
      <c r="H87" s="28">
        <f>SUM(H85:H86)</f>
        <v>52</v>
      </c>
      <c r="I87" s="12"/>
      <c r="L87" s="28">
        <f>SUM(L85:L86)</f>
        <v>49</v>
      </c>
      <c r="M87" s="12"/>
      <c r="P87" s="28">
        <f>SUM(P85:P86)</f>
        <v>49</v>
      </c>
      <c r="Q87" s="12"/>
      <c r="T87" s="28">
        <f>SUM(T85:T86)</f>
        <v>44</v>
      </c>
      <c r="U87" s="12"/>
      <c r="X87" s="28">
        <f>SUM(X85:X86)</f>
        <v>40</v>
      </c>
      <c r="Y87" s="12"/>
      <c r="AB87" s="28">
        <f>SUM(AB85:AB86)</f>
        <v>59</v>
      </c>
      <c r="AC87" s="12"/>
      <c r="AF87" s="28">
        <f>SUM(AF85:AF86)</f>
        <v>41</v>
      </c>
      <c r="AG87" s="12"/>
      <c r="AJ87" s="28">
        <f>SUM(AJ85:AJ86)</f>
        <v>56</v>
      </c>
      <c r="AK87" s="12"/>
      <c r="AN87" s="28">
        <f>SUM(AN85:AN86)</f>
        <v>52</v>
      </c>
      <c r="AO87" s="12"/>
      <c r="AR87" s="28">
        <f>SUM(AR85:AR86)</f>
        <v>42</v>
      </c>
      <c r="AS87" s="12"/>
      <c r="AV87" s="28">
        <f>SUM(AV85:AV86)</f>
        <v>42</v>
      </c>
      <c r="AW87" s="12"/>
      <c r="AY87" s="80" t="str">
        <f>+'[1]69-72復興'!D87</f>
        <v>張家宜</v>
      </c>
      <c r="AZ87" s="81" t="str">
        <f>+'[1]69-72復興'!K87</f>
        <v>Y</v>
      </c>
      <c r="BA87" s="76" t="str">
        <f>+'[1]69-72復興'!AO87</f>
        <v>R</v>
      </c>
      <c r="BB87" s="81" t="str">
        <f>+'[1]69-72復興'!AS87</f>
        <v>愛</v>
      </c>
      <c r="BC87" s="81" t="str">
        <f>+'[1]69-72復興'!AT87</f>
        <v>愛</v>
      </c>
      <c r="BD87" s="81" t="str">
        <f>+'[1]69-72復興'!AU87</f>
        <v>孝</v>
      </c>
      <c r="BE87" s="81" t="str">
        <f>+'[1]69-72復興'!AV87</f>
        <v>愛</v>
      </c>
      <c r="BF87" s="81" t="str">
        <f>+'[1]69-72復興'!AW87</f>
        <v>愛</v>
      </c>
      <c r="BG87" s="81" t="str">
        <f>+'[1]69-72復興'!AX87</f>
        <v>愛</v>
      </c>
      <c r="BH87" s="81">
        <f>+'[1]69-72復興'!AY87</f>
        <v>0</v>
      </c>
    </row>
    <row r="88" spans="2:60" ht="15.75" customHeight="1">
      <c r="B88" s="462" t="s">
        <v>477</v>
      </c>
      <c r="C88" s="463"/>
      <c r="D88" s="24">
        <f>COUNTA(C3:C68)</f>
        <v>56</v>
      </c>
      <c r="H88" s="24">
        <f>COUNTA(G3:G68)</f>
        <v>56</v>
      </c>
      <c r="L88" s="24">
        <f>COUNTA(K3:K68)</f>
        <v>55</v>
      </c>
      <c r="P88" s="24">
        <f>COUNTA(O3:O68)</f>
        <v>57</v>
      </c>
      <c r="T88" s="24">
        <f>COUNTA(S3:S68)</f>
        <v>49</v>
      </c>
      <c r="X88" s="24">
        <f>COUNTA(W3:W68)</f>
        <v>50</v>
      </c>
      <c r="AB88" s="24">
        <f>COUNTA(AA3:AA68)</f>
        <v>60</v>
      </c>
      <c r="AF88" s="24">
        <f>COUNTA(AE3:AE68)</f>
        <v>46</v>
      </c>
      <c r="AJ88" s="24">
        <f>COUNTA(AI3:AI68)</f>
        <v>61</v>
      </c>
      <c r="AN88" s="24">
        <f>COUNTA(AM3:AM68)</f>
        <v>56</v>
      </c>
      <c r="AR88" s="24">
        <f>COUNTA(AQ3:AQ68)</f>
        <v>51</v>
      </c>
      <c r="AV88" s="24">
        <f>COUNTA(AU3:AU68)</f>
        <v>55</v>
      </c>
      <c r="AY88" s="80" t="str">
        <f>+'[1]69-72復興'!D88</f>
        <v>張恩碩(張不凡)</v>
      </c>
      <c r="AZ88" s="81" t="str">
        <f>+'[1]69-72復興'!K88</f>
        <v>Y</v>
      </c>
      <c r="BA88" s="76" t="str">
        <f>+'[1]69-72復興'!AO88</f>
        <v>R</v>
      </c>
      <c r="BB88" s="81" t="str">
        <f>+'[1]69-72復興'!AS88</f>
        <v>仁</v>
      </c>
      <c r="BC88" s="81" t="str">
        <f>+'[1]69-72復興'!AT88</f>
        <v>仁</v>
      </c>
      <c r="BD88" s="81" t="str">
        <f>+'[1]69-72復興'!AU88</f>
        <v>孝</v>
      </c>
      <c r="BE88" s="81">
        <f>+'[1]69-72復興'!AV88</f>
        <v>0</v>
      </c>
      <c r="BF88" s="81">
        <f>+'[1]69-72復興'!AW88</f>
        <v>0</v>
      </c>
      <c r="BG88" s="81">
        <f>+'[1]69-72復興'!AX88</f>
        <v>0</v>
      </c>
      <c r="BH88" s="81">
        <f>+'[1]69-72復興'!AY88</f>
        <v>0</v>
      </c>
    </row>
    <row r="89" spans="2:60" ht="16.5">
      <c r="B89" s="457" t="s">
        <v>478</v>
      </c>
      <c r="C89" s="457"/>
      <c r="D89" s="42">
        <f>D85/D88</f>
        <v>0.7678571428571429</v>
      </c>
      <c r="H89" s="42">
        <f>H87/H88</f>
        <v>0.9285714285714286</v>
      </c>
      <c r="L89" s="42">
        <f>L87/L88</f>
        <v>0.8909090909090909</v>
      </c>
      <c r="P89" s="42">
        <f>P87/P88</f>
        <v>0.8596491228070176</v>
      </c>
      <c r="T89" s="42">
        <f>T87/T88</f>
        <v>0.8979591836734694</v>
      </c>
      <c r="X89" s="42">
        <f>X87/X88</f>
        <v>0.8</v>
      </c>
      <c r="AB89" s="42">
        <f>AB87/AB88</f>
        <v>0.9833333333333333</v>
      </c>
      <c r="AF89" s="42">
        <f>AF87/AF88</f>
        <v>0.8913043478260869</v>
      </c>
      <c r="AJ89" s="42">
        <f>AJ87/AJ88</f>
        <v>0.9180327868852459</v>
      </c>
      <c r="AN89" s="42">
        <f>AN87/AN88</f>
        <v>0.9285714285714286</v>
      </c>
      <c r="AR89" s="42">
        <f>AR87/AR88</f>
        <v>0.8235294117647058</v>
      </c>
      <c r="AV89" s="42">
        <f>AV87/AV88</f>
        <v>0.7636363636363637</v>
      </c>
      <c r="AY89" s="80" t="str">
        <f>+'[1]69-72復興'!D89</f>
        <v>張振遠</v>
      </c>
      <c r="AZ89" s="81" t="str">
        <f>+'[1]69-72復興'!K89</f>
        <v>Y</v>
      </c>
      <c r="BA89" s="76">
        <f>+'[1]69-72復興'!AO89</f>
        <v>0</v>
      </c>
      <c r="BB89" s="81">
        <f>+'[1]69-72復興'!AS89</f>
        <v>0</v>
      </c>
      <c r="BC89" s="81">
        <f>+'[1]69-72復興'!AT89</f>
        <v>0</v>
      </c>
      <c r="BD89" s="81">
        <f>+'[1]69-72復興'!AU89</f>
        <v>0</v>
      </c>
      <c r="BE89" s="81" t="str">
        <f>+'[1]69-72復興'!AV89</f>
        <v>望</v>
      </c>
      <c r="BF89" s="81">
        <f>+'[1]69-72復興'!AW89</f>
        <v>0</v>
      </c>
      <c r="BG89" s="81" t="str">
        <f>+'[1]69-72復興'!AX89</f>
        <v>仁</v>
      </c>
      <c r="BH89" s="81">
        <f>+'[1]69-72復興'!AY89</f>
        <v>0</v>
      </c>
    </row>
    <row r="90" spans="2:60" ht="16.5">
      <c r="B90" s="457" t="s">
        <v>479</v>
      </c>
      <c r="C90" s="457"/>
      <c r="D90" s="42">
        <f>(D88-D87)/D88</f>
        <v>0.125</v>
      </c>
      <c r="H90" s="42">
        <f>(H88-H87)/H88</f>
        <v>0.07142857142857142</v>
      </c>
      <c r="L90" s="42">
        <f>(L88-L87)/L88</f>
        <v>0.10909090909090909</v>
      </c>
      <c r="P90" s="42">
        <f>(P88-P87)/P88</f>
        <v>0.14035087719298245</v>
      </c>
      <c r="T90" s="42">
        <f>(T88-T87)/T88</f>
        <v>0.10204081632653061</v>
      </c>
      <c r="X90" s="42">
        <f>(X88-X87)/X88</f>
        <v>0.2</v>
      </c>
      <c r="AB90" s="42">
        <f>(AB88-AB87)/AB88</f>
        <v>0.016666666666666666</v>
      </c>
      <c r="AF90" s="42">
        <f>(AF88-AF87)/AF88</f>
        <v>0.10869565217391304</v>
      </c>
      <c r="AJ90" s="42">
        <f>(AJ88-AJ87)/AJ88</f>
        <v>0.08196721311475409</v>
      </c>
      <c r="AN90" s="42">
        <f>(AN88-AN87)/AN88</f>
        <v>0.07142857142857142</v>
      </c>
      <c r="AR90" s="42">
        <f>(AR88-AR87)/AR88</f>
        <v>0.17647058823529413</v>
      </c>
      <c r="AV90" s="42">
        <f>(AV88-AV87)/AV88</f>
        <v>0.23636363636363636</v>
      </c>
      <c r="AY90" s="80" t="str">
        <f>+'[1]69-72復興'!D90</f>
        <v>張振澤</v>
      </c>
      <c r="AZ90" s="81" t="str">
        <f>+'[1]69-72復興'!K90</f>
        <v>Y</v>
      </c>
      <c r="BA90" s="76" t="str">
        <f>+'[1]69-72復興'!AO90</f>
        <v>R</v>
      </c>
      <c r="BB90" s="81" t="str">
        <f>+'[1]69-72復興'!AS90</f>
        <v>忠</v>
      </c>
      <c r="BC90" s="81" t="str">
        <f>+'[1]69-72復興'!AT90</f>
        <v>忠</v>
      </c>
      <c r="BD90" s="81" t="str">
        <f>+'[1]69-72復興'!AU90</f>
        <v>義</v>
      </c>
      <c r="BE90" s="81">
        <f>+'[1]69-72復興'!AV90</f>
        <v>0</v>
      </c>
      <c r="BF90" s="81">
        <f>+'[1]69-72復興'!AW90</f>
        <v>0</v>
      </c>
      <c r="BG90" s="81">
        <f>+'[1]69-72復興'!AX90</f>
        <v>0</v>
      </c>
      <c r="BH90" s="81" t="str">
        <f>+'[1]69-72復興'!AY90</f>
        <v>Line</v>
      </c>
    </row>
    <row r="91" spans="1:60" ht="15">
      <c r="A91" s="20" t="s">
        <v>471</v>
      </c>
      <c r="B91" s="20"/>
      <c r="C91" s="31"/>
      <c r="D91" s="24"/>
      <c r="AY91" s="80" t="str">
        <f>+'[1]69-72復興'!D91</f>
        <v>張晶潔</v>
      </c>
      <c r="AZ91" s="81" t="str">
        <f>+'[1]69-72復興'!K91</f>
        <v>Y</v>
      </c>
      <c r="BA91" s="76" t="str">
        <f>+'[1]69-72復興'!AO91</f>
        <v>R</v>
      </c>
      <c r="BB91" s="81" t="str">
        <f>+'[1]69-72復興'!AS91</f>
        <v>仁</v>
      </c>
      <c r="BC91" s="81" t="str">
        <f>+'[1]69-72復興'!AT91</f>
        <v>仁</v>
      </c>
      <c r="BD91" s="81" t="str">
        <f>+'[1]69-72復興'!AU91</f>
        <v>仁</v>
      </c>
      <c r="BE91" s="81" t="str">
        <f>+'[1]69-72復興'!AV91</f>
        <v>智</v>
      </c>
      <c r="BF91" s="81" t="str">
        <f>+'[1]69-72復興'!AW91</f>
        <v>智</v>
      </c>
      <c r="BG91" s="81" t="str">
        <f>+'[1]69-72復興'!AX91</f>
        <v>智</v>
      </c>
      <c r="BH91" s="81" t="str">
        <f>+'[1]69-72復興'!AY91</f>
        <v>Line</v>
      </c>
    </row>
    <row r="92" spans="2:60" ht="16.5">
      <c r="B92" s="464" t="s">
        <v>1088</v>
      </c>
      <c r="C92" s="465"/>
      <c r="D92" s="28">
        <f>SUM(D85:X85)</f>
        <v>263</v>
      </c>
      <c r="F92" s="464" t="s">
        <v>1089</v>
      </c>
      <c r="G92" s="465"/>
      <c r="H92" s="43">
        <f>SUM(Z85:AV85)</f>
        <v>275</v>
      </c>
      <c r="J92" s="77"/>
      <c r="L92" s="81"/>
      <c r="AY92" s="80" t="str">
        <f>+'[1]69-72復興'!D92</f>
        <v>張聖得</v>
      </c>
      <c r="AZ92" s="81" t="str">
        <f>+'[1]69-72復興'!K92</f>
        <v>Y</v>
      </c>
      <c r="BA92" s="76" t="str">
        <f>+'[1]69-72復興'!AO92</f>
        <v>R2</v>
      </c>
      <c r="BB92" s="81" t="str">
        <f>+'[1]69-72復興'!AS92</f>
        <v>忠</v>
      </c>
      <c r="BC92" s="81" t="str">
        <f>+'[1]69-72復興'!AT92</f>
        <v>忠</v>
      </c>
      <c r="BD92" s="81" t="str">
        <f>+'[1]69-72復興'!AU92</f>
        <v>愛</v>
      </c>
      <c r="BE92" s="81">
        <f>+'[1]69-72復興'!AV92</f>
        <v>0</v>
      </c>
      <c r="BF92" s="81">
        <f>+'[1]69-72復興'!AW92</f>
        <v>0</v>
      </c>
      <c r="BG92" s="81">
        <f>+'[1]69-72復興'!AX92</f>
        <v>0</v>
      </c>
      <c r="BH92" s="81">
        <f>+'[1]69-72復興'!AY92</f>
        <v>0</v>
      </c>
    </row>
    <row r="93" spans="2:60" ht="16.5">
      <c r="B93" s="458" t="s">
        <v>475</v>
      </c>
      <c r="C93" s="459"/>
      <c r="D93" s="28">
        <f>SUM(D86:X86)</f>
        <v>20</v>
      </c>
      <c r="F93" s="458" t="s">
        <v>475</v>
      </c>
      <c r="G93" s="459"/>
      <c r="H93" s="43">
        <f>SUM(Z86:AV86)</f>
        <v>17</v>
      </c>
      <c r="AY93" s="80" t="str">
        <f>+'[1]69-72復興'!D93</f>
        <v>張瑪龍</v>
      </c>
      <c r="AZ93" s="81" t="str">
        <f>+'[1]69-72復興'!K93</f>
        <v>Y</v>
      </c>
      <c r="BA93" s="76" t="str">
        <f>+'[1]69-72復興'!AO93</f>
        <v>R</v>
      </c>
      <c r="BB93" s="81" t="str">
        <f>+'[1]69-72復興'!AS93</f>
        <v>愛</v>
      </c>
      <c r="BC93" s="81" t="str">
        <f>+'[1]69-72復興'!AT93</f>
        <v>愛</v>
      </c>
      <c r="BD93" s="81" t="str">
        <f>+'[1]69-72復興'!AU93</f>
        <v>義</v>
      </c>
      <c r="BE93" s="81">
        <f>+'[1]69-72復興'!AV93</f>
        <v>0</v>
      </c>
      <c r="BF93" s="81">
        <f>+'[1]69-72復興'!AW93</f>
        <v>0</v>
      </c>
      <c r="BG93" s="81">
        <f>+'[1]69-72復興'!AX93</f>
        <v>0</v>
      </c>
      <c r="BH93" s="81" t="str">
        <f>+'[1]69-72復興'!AY93</f>
        <v>Line</v>
      </c>
    </row>
    <row r="94" spans="2:60" ht="16.5">
      <c r="B94" s="457" t="s">
        <v>476</v>
      </c>
      <c r="C94" s="457"/>
      <c r="D94" s="28">
        <f>SUM(D87:X87)</f>
        <v>283</v>
      </c>
      <c r="F94" s="457" t="s">
        <v>476</v>
      </c>
      <c r="G94" s="457"/>
      <c r="H94" s="43">
        <f>SUM(Z87:AV87)</f>
        <v>292</v>
      </c>
      <c r="AY94" s="80" t="str">
        <f>+'[1]69-72復興'!D94</f>
        <v>張憶里</v>
      </c>
      <c r="AZ94" s="81" t="str">
        <f>+'[1]69-72復興'!K94</f>
        <v>Y</v>
      </c>
      <c r="BA94" s="76" t="str">
        <f>+'[1]69-72復興'!AO94</f>
        <v>R2</v>
      </c>
      <c r="BB94" s="81" t="str">
        <f>+'[1]69-72復興'!AS94</f>
        <v>愛</v>
      </c>
      <c r="BC94" s="81" t="str">
        <f>+'[1]69-72復興'!AT94</f>
        <v>愛</v>
      </c>
      <c r="BD94" s="81" t="str">
        <f>+'[1]69-72復興'!AU94</f>
        <v>仁</v>
      </c>
      <c r="BE94" s="81" t="str">
        <f>+'[1]69-72復興'!AV94</f>
        <v>望</v>
      </c>
      <c r="BF94" s="81" t="str">
        <f>+'[1]69-72復興'!AW94</f>
        <v>信</v>
      </c>
      <c r="BG94" s="81" t="str">
        <f>+'[1]69-72復興'!AX94</f>
        <v>信</v>
      </c>
      <c r="BH94" s="81" t="str">
        <f>+'[1]69-72復興'!AY94</f>
        <v>Line</v>
      </c>
    </row>
    <row r="95" spans="2:60" ht="16.5">
      <c r="B95" s="457" t="s">
        <v>477</v>
      </c>
      <c r="C95" s="457"/>
      <c r="D95" s="28">
        <f>SUM(D88:X88)</f>
        <v>323</v>
      </c>
      <c r="F95" s="457" t="s">
        <v>477</v>
      </c>
      <c r="G95" s="457"/>
      <c r="H95" s="43">
        <f>SUM(Z88:AV88)</f>
        <v>329</v>
      </c>
      <c r="I95" s="77" t="s">
        <v>1090</v>
      </c>
      <c r="K95" s="1">
        <v>129</v>
      </c>
      <c r="L95" s="82" t="s">
        <v>1091</v>
      </c>
      <c r="N95" s="81">
        <f>+D95+H95-K95</f>
        <v>523</v>
      </c>
      <c r="AY95" s="80" t="str">
        <f>+'[1]69-72復興'!D95</f>
        <v>陳　台</v>
      </c>
      <c r="AZ95" s="81" t="str">
        <f>+'[1]69-72復興'!K95</f>
        <v>Y</v>
      </c>
      <c r="BA95" s="76" t="str">
        <f>+'[1]69-72復興'!AO95</f>
        <v>R2</v>
      </c>
      <c r="BB95" s="81" t="str">
        <f>+'[1]69-72復興'!AS95</f>
        <v>忠</v>
      </c>
      <c r="BC95" s="81" t="str">
        <f>+'[1]69-72復興'!AT95</f>
        <v>忠</v>
      </c>
      <c r="BD95" s="81" t="str">
        <f>+'[1]69-72復興'!AU95</f>
        <v>愛</v>
      </c>
      <c r="BE95" s="81" t="str">
        <f>+'[1]69-72復興'!AV95</f>
        <v>智</v>
      </c>
      <c r="BF95" s="81" t="str">
        <f>+'[1]69-72復興'!AW95</f>
        <v>智</v>
      </c>
      <c r="BG95" s="81" t="str">
        <f>+'[1]69-72復興'!AX95</f>
        <v>智</v>
      </c>
      <c r="BH95" s="81" t="str">
        <f>+'[1]69-72復興'!AY95</f>
        <v>Line</v>
      </c>
    </row>
    <row r="96" spans="2:60" ht="16.5">
      <c r="B96" s="457" t="s">
        <v>478</v>
      </c>
      <c r="C96" s="457"/>
      <c r="D96" s="44">
        <f>D92/D95</f>
        <v>0.8142414860681114</v>
      </c>
      <c r="F96" s="457" t="s">
        <v>478</v>
      </c>
      <c r="G96" s="457"/>
      <c r="H96" s="44">
        <f>H92/H95</f>
        <v>0.8358662613981763</v>
      </c>
      <c r="AY96" s="80" t="str">
        <f>+'[1]69-72復興'!D96</f>
        <v>陳　亮</v>
      </c>
      <c r="AZ96" s="81" t="str">
        <f>+'[1]69-72復興'!K96</f>
        <v>Y</v>
      </c>
      <c r="BA96" s="76" t="str">
        <f>+'[1]69-72復興'!AO96</f>
        <v>R</v>
      </c>
      <c r="BB96" s="81" t="str">
        <f>+'[1]69-72復興'!AS96</f>
        <v>愛</v>
      </c>
      <c r="BC96" s="81" t="str">
        <f>+'[1]69-72復興'!AT96</f>
        <v>愛</v>
      </c>
      <c r="BD96" s="81" t="str">
        <f>+'[1]69-72復興'!AU96</f>
        <v>孝</v>
      </c>
      <c r="BE96" s="81">
        <f>+'[1]69-72復興'!AV96</f>
        <v>0</v>
      </c>
      <c r="BF96" s="81">
        <f>+'[1]69-72復興'!AW96</f>
        <v>0</v>
      </c>
      <c r="BG96" s="81">
        <f>+'[1]69-72復興'!AX96</f>
        <v>0</v>
      </c>
      <c r="BH96" s="81" t="str">
        <f>+'[1]69-72復興'!AY96</f>
        <v>Line</v>
      </c>
    </row>
    <row r="97" spans="2:60" ht="16.5">
      <c r="B97" s="457" t="s">
        <v>479</v>
      </c>
      <c r="C97" s="457"/>
      <c r="D97" s="44">
        <f>(D95-D94)/D95</f>
        <v>0.1238390092879257</v>
      </c>
      <c r="F97" s="457" t="s">
        <v>479</v>
      </c>
      <c r="G97" s="457"/>
      <c r="H97" s="44">
        <f>(H95-H94)/H95</f>
        <v>0.11246200607902736</v>
      </c>
      <c r="AY97" s="80" t="str">
        <f>+'[1]69-72復興'!D97</f>
        <v>陳　浩</v>
      </c>
      <c r="AZ97" s="81" t="str">
        <f>+'[1]69-72復興'!K97</f>
        <v>Y</v>
      </c>
      <c r="BA97" s="76" t="str">
        <f>+'[1]69-72復興'!AO97</f>
        <v>R</v>
      </c>
      <c r="BB97" s="81" t="str">
        <f>+'[1]69-72復興'!AS97</f>
        <v>信</v>
      </c>
      <c r="BC97" s="81" t="str">
        <f>+'[1]69-72復興'!AT97</f>
        <v>信</v>
      </c>
      <c r="BD97" s="81" t="str">
        <f>+'[1]69-72復興'!AU97</f>
        <v>信</v>
      </c>
      <c r="BE97" s="81">
        <f>+'[1]69-72復興'!AV97</f>
        <v>0</v>
      </c>
      <c r="BF97" s="81">
        <f>+'[1]69-72復興'!AW97</f>
        <v>0</v>
      </c>
      <c r="BG97" s="81">
        <f>+'[1]69-72復興'!AX97</f>
        <v>0</v>
      </c>
      <c r="BH97" s="81">
        <f>+'[1]69-72復興'!AY97</f>
        <v>0</v>
      </c>
    </row>
    <row r="98" spans="3:60" ht="15">
      <c r="C98" s="1"/>
      <c r="AY98" s="80" t="str">
        <f>+'[1]69-72復興'!D98</f>
        <v>陳力欣</v>
      </c>
      <c r="AZ98" s="81" t="str">
        <f>+'[1]69-72復興'!K98</f>
        <v>Y</v>
      </c>
      <c r="BA98" s="76" t="str">
        <f>+'[1]69-72復興'!AO98</f>
        <v>R</v>
      </c>
      <c r="BB98" s="81">
        <f>+'[1]69-72復興'!AS98</f>
        <v>0</v>
      </c>
      <c r="BC98" s="81">
        <f>+'[1]69-72復興'!AT98</f>
        <v>0</v>
      </c>
      <c r="BD98" s="81">
        <f>+'[1]69-72復興'!AU98</f>
        <v>0</v>
      </c>
      <c r="BE98" s="81" t="str">
        <f>+'[1]69-72復興'!AV98</f>
        <v>信</v>
      </c>
      <c r="BF98" s="81" t="str">
        <f>+'[1]69-72復興'!AW98</f>
        <v>信</v>
      </c>
      <c r="BG98" s="81" t="str">
        <f>+'[1]69-72復興'!AX98</f>
        <v>信</v>
      </c>
      <c r="BH98" s="81" t="str">
        <f>+'[1]69-72復興'!AY98</f>
        <v>Line</v>
      </c>
    </row>
    <row r="99" spans="3:60" ht="15.75" thickBot="1">
      <c r="C99" s="1"/>
      <c r="AY99" s="80" t="str">
        <f>+'[1]69-72復興'!D99</f>
        <v>陳作範</v>
      </c>
      <c r="AZ99" s="81" t="str">
        <f>+'[1]69-72復興'!K99</f>
        <v>Y</v>
      </c>
      <c r="BA99" s="76" t="str">
        <f>+'[1]69-72復興'!AO99</f>
        <v>R</v>
      </c>
      <c r="BB99" s="81" t="str">
        <f>+'[1]69-72復興'!AS99</f>
        <v>信</v>
      </c>
      <c r="BC99" s="81" t="str">
        <f>+'[1]69-72復興'!AT99</f>
        <v>信</v>
      </c>
      <c r="BD99" s="81" t="str">
        <f>+'[1]69-72復興'!AU99</f>
        <v>信</v>
      </c>
      <c r="BE99" s="81" t="str">
        <f>+'[1]69-72復興'!AV99</f>
        <v>望</v>
      </c>
      <c r="BF99" s="81" t="str">
        <f>+'[1]69-72復興'!AW99</f>
        <v>信</v>
      </c>
      <c r="BG99" s="81" t="str">
        <f>+'[1]69-72復興'!AX99</f>
        <v>信</v>
      </c>
      <c r="BH99" s="81" t="str">
        <f>+'[1]69-72復興'!AY99</f>
        <v>Line</v>
      </c>
    </row>
    <row r="100" spans="1:60" s="4" customFormat="1" ht="16.5">
      <c r="A100" s="56" t="s">
        <v>1422</v>
      </c>
      <c r="B100" s="5">
        <v>1</v>
      </c>
      <c r="C100" s="6" t="s">
        <v>1423</v>
      </c>
      <c r="D100" s="7"/>
      <c r="E100" s="7"/>
      <c r="F100" s="5">
        <v>2</v>
      </c>
      <c r="G100" s="6" t="s">
        <v>1424</v>
      </c>
      <c r="H100" s="7"/>
      <c r="I100" s="7"/>
      <c r="J100" s="5">
        <v>3</v>
      </c>
      <c r="K100" s="6" t="s">
        <v>1425</v>
      </c>
      <c r="L100" s="7"/>
      <c r="M100" s="7"/>
      <c r="N100" s="5">
        <v>4</v>
      </c>
      <c r="O100" s="6" t="s">
        <v>1426</v>
      </c>
      <c r="P100" s="7"/>
      <c r="Q100" s="7"/>
      <c r="R100" s="5">
        <v>5</v>
      </c>
      <c r="S100" s="6" t="s">
        <v>1427</v>
      </c>
      <c r="T100" s="7"/>
      <c r="U100" s="7"/>
      <c r="V100" s="5">
        <v>6</v>
      </c>
      <c r="W100" s="6" t="s">
        <v>1428</v>
      </c>
      <c r="X100" s="7"/>
      <c r="Y100" s="7"/>
      <c r="Z100" s="8">
        <v>1</v>
      </c>
      <c r="AA100" s="9" t="s">
        <v>1429</v>
      </c>
      <c r="AB100" s="7"/>
      <c r="AC100" s="7"/>
      <c r="AD100" s="8">
        <v>2</v>
      </c>
      <c r="AE100" s="9" t="s">
        <v>1430</v>
      </c>
      <c r="AF100" s="7"/>
      <c r="AG100" s="7"/>
      <c r="AH100" s="8">
        <v>3</v>
      </c>
      <c r="AI100" s="9" t="s">
        <v>1431</v>
      </c>
      <c r="AJ100" s="7"/>
      <c r="AK100" s="7"/>
      <c r="AL100" s="8">
        <v>4</v>
      </c>
      <c r="AM100" s="9" t="s">
        <v>1432</v>
      </c>
      <c r="AN100" s="7"/>
      <c r="AO100" s="7"/>
      <c r="AP100" s="8">
        <v>5</v>
      </c>
      <c r="AQ100" s="9" t="s">
        <v>1433</v>
      </c>
      <c r="AR100" s="7"/>
      <c r="AS100" s="7"/>
      <c r="AT100" s="8">
        <v>6</v>
      </c>
      <c r="AU100" s="9" t="s">
        <v>1434</v>
      </c>
      <c r="AV100" s="7"/>
      <c r="AW100" s="7"/>
      <c r="AY100" s="80" t="str">
        <f>+'[1]69-72復興'!D100</f>
        <v>陳宜民</v>
      </c>
      <c r="AZ100" s="81" t="str">
        <f>+'[1]69-72復興'!K100</f>
        <v>Y</v>
      </c>
      <c r="BA100" s="76" t="str">
        <f>+'[1]69-72復興'!AO100</f>
        <v>R</v>
      </c>
      <c r="BB100" s="81">
        <f>+'[1]69-72復興'!AS100</f>
        <v>0</v>
      </c>
      <c r="BC100" s="81">
        <f>+'[1]69-72復興'!AT100</f>
        <v>0</v>
      </c>
      <c r="BD100" s="81" t="str">
        <f>+'[1]69-72復興'!AU100</f>
        <v>義</v>
      </c>
      <c r="BE100" s="81">
        <f>+'[1]69-72復興'!AV100</f>
        <v>0</v>
      </c>
      <c r="BF100" s="81">
        <f>+'[1]69-72復興'!AW100</f>
        <v>0</v>
      </c>
      <c r="BG100" s="81">
        <f>+'[1]69-72復興'!AX100</f>
        <v>0</v>
      </c>
      <c r="BH100" s="81">
        <f>+'[1]69-72復興'!AY100</f>
        <v>0</v>
      </c>
    </row>
    <row r="101" spans="2:60" ht="16.5">
      <c r="B101" s="11">
        <v>12107</v>
      </c>
      <c r="C101" s="47" t="s">
        <v>66</v>
      </c>
      <c r="F101" s="11">
        <v>12232</v>
      </c>
      <c r="G101" s="47" t="s">
        <v>306</v>
      </c>
      <c r="J101" s="11">
        <v>12318</v>
      </c>
      <c r="K101" s="47" t="s">
        <v>179</v>
      </c>
      <c r="N101" s="11">
        <v>12402</v>
      </c>
      <c r="O101" s="47" t="s">
        <v>15</v>
      </c>
      <c r="R101" s="11">
        <v>12511</v>
      </c>
      <c r="S101" s="47" t="s">
        <v>113</v>
      </c>
      <c r="V101" s="11">
        <v>12605</v>
      </c>
      <c r="W101" s="47" t="s">
        <v>50</v>
      </c>
      <c r="Z101" s="11">
        <v>2131</v>
      </c>
      <c r="AA101" s="47" t="s">
        <v>301</v>
      </c>
      <c r="AD101" s="11">
        <v>2203</v>
      </c>
      <c r="AE101" s="47" t="s">
        <v>30</v>
      </c>
      <c r="AH101" s="11">
        <v>2318</v>
      </c>
      <c r="AI101" s="47" t="s">
        <v>184</v>
      </c>
      <c r="AL101" s="11">
        <v>2409</v>
      </c>
      <c r="AM101" s="47" t="s">
        <v>96</v>
      </c>
      <c r="AP101" s="11">
        <v>2504</v>
      </c>
      <c r="AQ101" s="47" t="s">
        <v>43</v>
      </c>
      <c r="AT101" s="11">
        <v>2604</v>
      </c>
      <c r="AU101" s="47" t="s">
        <v>44</v>
      </c>
      <c r="AY101" s="80" t="str">
        <f>+'[1]69-72復興'!D101</f>
        <v>陳景宗</v>
      </c>
      <c r="AZ101" s="81" t="str">
        <f>+'[1]69-72復興'!K101</f>
        <v>Y</v>
      </c>
      <c r="BA101" s="76" t="str">
        <f>+'[1]69-72復興'!AO101</f>
        <v>R</v>
      </c>
      <c r="BB101" s="81" t="str">
        <f>+'[1]69-72復興'!AS101</f>
        <v>孝</v>
      </c>
      <c r="BC101" s="81" t="str">
        <f>+'[1]69-72復興'!AT101</f>
        <v>孝</v>
      </c>
      <c r="BD101" s="81" t="str">
        <f>+'[1]69-72復興'!AU101</f>
        <v>信</v>
      </c>
      <c r="BE101" s="81">
        <f>+'[1]69-72復興'!AV101</f>
        <v>0</v>
      </c>
      <c r="BF101" s="81">
        <f>+'[1]69-72復興'!AW101</f>
        <v>0</v>
      </c>
      <c r="BG101" s="81">
        <f>+'[1]69-72復興'!AX101</f>
        <v>0</v>
      </c>
      <c r="BH101" s="81" t="str">
        <f>+'[1]69-72復興'!AY101</f>
        <v>Line</v>
      </c>
    </row>
    <row r="102" spans="2:60" ht="16.5">
      <c r="B102" s="11">
        <v>12113</v>
      </c>
      <c r="C102" s="47" t="s">
        <v>129</v>
      </c>
      <c r="F102" s="11">
        <v>12241</v>
      </c>
      <c r="G102" s="47" t="s">
        <v>375</v>
      </c>
      <c r="J102" s="11">
        <v>12336</v>
      </c>
      <c r="K102" s="47" t="s">
        <v>336</v>
      </c>
      <c r="N102" s="11">
        <v>12420</v>
      </c>
      <c r="O102" s="47" t="s">
        <v>154</v>
      </c>
      <c r="R102" s="11">
        <v>12519</v>
      </c>
      <c r="S102" s="47" t="s">
        <v>191</v>
      </c>
      <c r="V102" s="11">
        <v>12613</v>
      </c>
      <c r="W102" s="47" t="s">
        <v>134</v>
      </c>
      <c r="Y102" s="12"/>
      <c r="Z102" s="14"/>
      <c r="AA102" s="47"/>
      <c r="AD102" s="11">
        <v>2212</v>
      </c>
      <c r="AE102" s="47" t="s">
        <v>125</v>
      </c>
      <c r="AH102" s="11">
        <v>2335</v>
      </c>
      <c r="AI102" s="47" t="s">
        <v>331</v>
      </c>
      <c r="AL102" s="11">
        <v>2422</v>
      </c>
      <c r="AM102" s="47" t="s">
        <v>525</v>
      </c>
      <c r="AP102" s="11">
        <v>2507</v>
      </c>
      <c r="AQ102" s="47" t="s">
        <v>76</v>
      </c>
      <c r="AT102" s="11">
        <v>2612</v>
      </c>
      <c r="AU102" s="47" t="s">
        <v>128</v>
      </c>
      <c r="AY102" s="80" t="str">
        <f>+'[1]69-72復興'!D102</f>
        <v>陳萍遠</v>
      </c>
      <c r="AZ102" s="81" t="str">
        <f>+'[1]69-72復興'!K102</f>
        <v>Y</v>
      </c>
      <c r="BA102" s="76">
        <f>+'[1]69-72復興'!AO102</f>
        <v>0</v>
      </c>
      <c r="BB102" s="81" t="str">
        <f>+'[1]69-72復興'!AS102</f>
        <v>忠</v>
      </c>
      <c r="BC102" s="81" t="str">
        <f>+'[1]69-72復興'!AT102</f>
        <v>忠</v>
      </c>
      <c r="BD102" s="81" t="str">
        <f>+'[1]69-72復興'!AU102</f>
        <v>孝</v>
      </c>
      <c r="BE102" s="81">
        <f>+'[1]69-72復興'!AV102</f>
        <v>0</v>
      </c>
      <c r="BF102" s="81">
        <f>+'[1]69-72復興'!AW102</f>
        <v>0</v>
      </c>
      <c r="BG102" s="81">
        <f>+'[1]69-72復興'!AX102</f>
        <v>0</v>
      </c>
      <c r="BH102" s="81">
        <f>+'[1]69-72復興'!AY102</f>
        <v>0</v>
      </c>
    </row>
    <row r="103" spans="2:60" ht="16.5">
      <c r="B103" s="11">
        <v>12114</v>
      </c>
      <c r="C103" s="47" t="s">
        <v>30</v>
      </c>
      <c r="F103" s="11">
        <v>12243</v>
      </c>
      <c r="G103" s="47" t="s">
        <v>393</v>
      </c>
      <c r="J103" s="11">
        <v>12340</v>
      </c>
      <c r="K103" s="47" t="s">
        <v>368</v>
      </c>
      <c r="N103" s="11">
        <v>12421</v>
      </c>
      <c r="O103" s="47" t="s">
        <v>524</v>
      </c>
      <c r="R103" s="11">
        <v>12528</v>
      </c>
      <c r="S103" s="57" t="s">
        <v>273</v>
      </c>
      <c r="V103" s="11">
        <v>12624</v>
      </c>
      <c r="W103" s="47" t="s">
        <v>241</v>
      </c>
      <c r="Y103" s="12"/>
      <c r="Z103" s="14"/>
      <c r="AA103" s="47"/>
      <c r="AD103" s="11">
        <v>2215</v>
      </c>
      <c r="AE103" s="47" t="s">
        <v>154</v>
      </c>
      <c r="AH103" s="11">
        <v>2349</v>
      </c>
      <c r="AI103" s="47" t="s">
        <v>436</v>
      </c>
      <c r="AL103" s="11">
        <v>2423</v>
      </c>
      <c r="AM103" s="47" t="s">
        <v>526</v>
      </c>
      <c r="AP103" s="11">
        <v>2510</v>
      </c>
      <c r="AQ103" s="47" t="s">
        <v>107</v>
      </c>
      <c r="AT103" s="11">
        <v>2614</v>
      </c>
      <c r="AU103" s="47" t="s">
        <v>148</v>
      </c>
      <c r="AY103" s="80" t="str">
        <f>+'[1]69-72復興'!D103</f>
        <v>彭滂沱</v>
      </c>
      <c r="AZ103" s="81" t="str">
        <f>+'[1]69-72復興'!K103</f>
        <v>Y</v>
      </c>
      <c r="BA103" s="76" t="str">
        <f>+'[1]69-72復興'!AO103</f>
        <v>R</v>
      </c>
      <c r="BB103" s="81" t="str">
        <f>+'[1]69-72復興'!AS103</f>
        <v>孝</v>
      </c>
      <c r="BC103" s="81" t="str">
        <f>+'[1]69-72復興'!AT103</f>
        <v>孝</v>
      </c>
      <c r="BD103" s="81" t="str">
        <f>+'[1]69-72復興'!AU103</f>
        <v>忠</v>
      </c>
      <c r="BE103" s="81">
        <f>+'[1]69-72復興'!AV103</f>
        <v>0</v>
      </c>
      <c r="BF103" s="81">
        <f>+'[1]69-72復興'!AW103</f>
        <v>0</v>
      </c>
      <c r="BG103" s="81" t="str">
        <f>+'[1]69-72復興'!AX103</f>
        <v>仁</v>
      </c>
      <c r="BH103" s="81">
        <f>+'[1]69-72復興'!AY103</f>
        <v>0</v>
      </c>
    </row>
    <row r="104" spans="2:60" ht="16.5">
      <c r="B104" s="11">
        <v>12121</v>
      </c>
      <c r="C104" s="47" t="s">
        <v>207</v>
      </c>
      <c r="F104" s="11">
        <v>12254</v>
      </c>
      <c r="G104" s="47" t="s">
        <v>456</v>
      </c>
      <c r="J104" s="11">
        <v>12350</v>
      </c>
      <c r="K104" s="47" t="s">
        <v>366</v>
      </c>
      <c r="N104" s="11">
        <v>12427</v>
      </c>
      <c r="O104" s="47" t="s">
        <v>266</v>
      </c>
      <c r="R104" s="11">
        <v>12537</v>
      </c>
      <c r="S104" s="57" t="s">
        <v>347</v>
      </c>
      <c r="V104" s="11">
        <v>12629</v>
      </c>
      <c r="W104" s="47" t="s">
        <v>532</v>
      </c>
      <c r="AD104" s="11">
        <v>2218</v>
      </c>
      <c r="AE104" s="47" t="s">
        <v>183</v>
      </c>
      <c r="AH104" s="11">
        <v>2360</v>
      </c>
      <c r="AI104" s="47" t="s">
        <v>464</v>
      </c>
      <c r="AL104" s="11">
        <v>2428</v>
      </c>
      <c r="AM104" s="47" t="s">
        <v>278</v>
      </c>
      <c r="AP104" s="11">
        <v>2523</v>
      </c>
      <c r="AQ104" s="47" t="s">
        <v>235</v>
      </c>
      <c r="AT104" s="11">
        <v>2621</v>
      </c>
      <c r="AU104" s="47" t="s">
        <v>216</v>
      </c>
      <c r="AY104" s="80" t="str">
        <f>+'[1]69-72復興'!D104</f>
        <v>曾憲芬</v>
      </c>
      <c r="AZ104" s="81" t="str">
        <f>+'[1]69-72復興'!K104</f>
        <v>Y</v>
      </c>
      <c r="BA104" s="76" t="str">
        <f>+'[1]69-72復興'!AO104</f>
        <v>R</v>
      </c>
      <c r="BB104" s="81">
        <f>+'[1]69-72復興'!AS104</f>
        <v>0</v>
      </c>
      <c r="BC104" s="81">
        <f>+'[1]69-72復興'!AT104</f>
        <v>0</v>
      </c>
      <c r="BD104" s="81">
        <f>+'[1]69-72復興'!AU104</f>
        <v>0</v>
      </c>
      <c r="BE104" s="81" t="str">
        <f>+'[1]69-72復興'!AV104</f>
        <v>愛</v>
      </c>
      <c r="BF104" s="81" t="str">
        <f>+'[1]69-72復興'!AW104</f>
        <v>愛</v>
      </c>
      <c r="BG104" s="81" t="str">
        <f>+'[1]69-72復興'!AX104</f>
        <v>愛</v>
      </c>
      <c r="BH104" s="81">
        <f>+'[1]69-72復興'!AY104</f>
        <v>0</v>
      </c>
    </row>
    <row r="105" spans="2:60" ht="16.5">
      <c r="B105" s="11">
        <v>12129</v>
      </c>
      <c r="C105" s="57" t="s">
        <v>279</v>
      </c>
      <c r="E105" s="12"/>
      <c r="F105" s="14"/>
      <c r="G105" s="47"/>
      <c r="J105" s="11">
        <v>12352</v>
      </c>
      <c r="K105" s="47" t="s">
        <v>448</v>
      </c>
      <c r="N105" s="11">
        <v>12433</v>
      </c>
      <c r="O105" s="47" t="s">
        <v>315</v>
      </c>
      <c r="R105" s="11">
        <v>12546</v>
      </c>
      <c r="S105" s="57" t="s">
        <v>278</v>
      </c>
      <c r="V105" s="11">
        <v>12638</v>
      </c>
      <c r="W105" s="57" t="s">
        <v>525</v>
      </c>
      <c r="AD105" s="11">
        <v>2237</v>
      </c>
      <c r="AE105" s="47" t="s">
        <v>350</v>
      </c>
      <c r="AG105" s="12"/>
      <c r="AH105" s="14"/>
      <c r="AI105" s="47"/>
      <c r="AK105" s="12"/>
      <c r="AL105" s="14"/>
      <c r="AM105" s="47"/>
      <c r="AP105" s="11">
        <v>2533</v>
      </c>
      <c r="AQ105" s="47" t="s">
        <v>322</v>
      </c>
      <c r="AT105" s="11">
        <v>2623</v>
      </c>
      <c r="AU105" s="47" t="s">
        <v>236</v>
      </c>
      <c r="AY105" s="80" t="str">
        <f>+'[1]69-72復興'!D105</f>
        <v>童蓓蒂</v>
      </c>
      <c r="AZ105" s="81" t="str">
        <f>+'[1]69-72復興'!K105</f>
        <v>Y</v>
      </c>
      <c r="BA105" s="76" t="str">
        <f>+'[1]69-72復興'!AO105</f>
        <v>R</v>
      </c>
      <c r="BB105" s="81" t="str">
        <f>+'[1]69-72復興'!AS105</f>
        <v>忠</v>
      </c>
      <c r="BC105" s="81" t="str">
        <f>+'[1]69-72復興'!AT105</f>
        <v>忠</v>
      </c>
      <c r="BD105" s="81" t="str">
        <f>+'[1]69-72復興'!AU105</f>
        <v>忠</v>
      </c>
      <c r="BE105" s="81">
        <f>+'[1]69-72復興'!AV105</f>
        <v>0</v>
      </c>
      <c r="BF105" s="81">
        <f>+'[1]69-72復興'!AW105</f>
        <v>0</v>
      </c>
      <c r="BG105" s="81">
        <f>+'[1]69-72復興'!AX105</f>
        <v>0</v>
      </c>
      <c r="BH105" s="81" t="str">
        <f>+'[1]69-72復興'!AY105</f>
        <v>Line</v>
      </c>
    </row>
    <row r="106" spans="2:60" ht="16.5">
      <c r="B106" s="11">
        <v>12140</v>
      </c>
      <c r="C106" s="47" t="s">
        <v>367</v>
      </c>
      <c r="J106" s="11">
        <v>12355</v>
      </c>
      <c r="K106" s="51" t="s">
        <v>561</v>
      </c>
      <c r="N106" s="11">
        <v>12439</v>
      </c>
      <c r="O106" s="57" t="s">
        <v>363</v>
      </c>
      <c r="Q106" s="12"/>
      <c r="R106" s="14"/>
      <c r="S106" s="47"/>
      <c r="V106" s="11">
        <v>12639</v>
      </c>
      <c r="W106" s="47" t="s">
        <v>184</v>
      </c>
      <c r="AD106" s="11">
        <v>2244</v>
      </c>
      <c r="AE106" s="47" t="s">
        <v>406</v>
      </c>
      <c r="AG106" s="12"/>
      <c r="AH106" s="14"/>
      <c r="AI106" s="47"/>
      <c r="AK106" s="12"/>
      <c r="AL106" s="14"/>
      <c r="AM106" s="47"/>
      <c r="AN106" s="12"/>
      <c r="AP106" s="11">
        <v>2534</v>
      </c>
      <c r="AQ106" s="47" t="s">
        <v>329</v>
      </c>
      <c r="AT106" s="11">
        <v>2631</v>
      </c>
      <c r="AU106" s="47" t="s">
        <v>305</v>
      </c>
      <c r="AY106" s="80" t="str">
        <f>+'[1]69-72復興'!D106</f>
        <v>黃方明</v>
      </c>
      <c r="AZ106" s="81" t="str">
        <f>+'[1]69-72復興'!K106</f>
        <v>Y</v>
      </c>
      <c r="BA106" s="76" t="str">
        <f>+'[1]69-72復興'!AO106</f>
        <v>R</v>
      </c>
      <c r="BB106" s="81" t="str">
        <f>+'[1]69-72復興'!AS106</f>
        <v>仁</v>
      </c>
      <c r="BC106" s="81" t="str">
        <f>+'[1]69-72復興'!AT106</f>
        <v>仁</v>
      </c>
      <c r="BD106" s="81" t="str">
        <f>+'[1]69-72復興'!AU106</f>
        <v>孝</v>
      </c>
      <c r="BE106" s="81">
        <f>+'[1]69-72復興'!AV106</f>
        <v>0</v>
      </c>
      <c r="BF106" s="81">
        <f>+'[1]69-72復興'!AW106</f>
        <v>0</v>
      </c>
      <c r="BG106" s="81">
        <f>+'[1]69-72復興'!AX106</f>
        <v>0</v>
      </c>
      <c r="BH106" s="81" t="str">
        <f>+'[1]69-72復興'!AY106</f>
        <v>Line</v>
      </c>
    </row>
    <row r="107" spans="1:60" ht="16.5">
      <c r="A107" s="14"/>
      <c r="B107" s="11">
        <v>12156</v>
      </c>
      <c r="C107" s="47" t="s">
        <v>560</v>
      </c>
      <c r="I107" s="12"/>
      <c r="J107" s="14"/>
      <c r="K107" s="47"/>
      <c r="N107" s="11">
        <v>12449</v>
      </c>
      <c r="O107" s="47" t="s">
        <v>435</v>
      </c>
      <c r="Q107" s="12"/>
      <c r="R107" s="14"/>
      <c r="S107" s="47"/>
      <c r="V107" s="11">
        <v>12640</v>
      </c>
      <c r="W107" s="47" t="s">
        <v>370</v>
      </c>
      <c r="AG107" s="12"/>
      <c r="AH107" s="14"/>
      <c r="AI107" s="47"/>
      <c r="AK107" s="12"/>
      <c r="AL107" s="14"/>
      <c r="AM107" s="47"/>
      <c r="AP107" s="11">
        <v>2535</v>
      </c>
      <c r="AQ107" s="47" t="s">
        <v>333</v>
      </c>
      <c r="AT107" s="11">
        <v>2632</v>
      </c>
      <c r="AU107" s="47" t="s">
        <v>313</v>
      </c>
      <c r="AY107" s="80" t="str">
        <f>+'[1]69-72復興'!D107</f>
        <v>黃清浩</v>
      </c>
      <c r="AZ107" s="81" t="str">
        <f>+'[1]69-72復興'!K107</f>
        <v>Y</v>
      </c>
      <c r="BA107" s="76" t="str">
        <f>+'[1]69-72復興'!AO107</f>
        <v>R</v>
      </c>
      <c r="BB107" s="81">
        <f>+'[1]69-72復興'!AS107</f>
        <v>0</v>
      </c>
      <c r="BC107" s="81">
        <f>+'[1]69-72復興'!AT107</f>
        <v>0</v>
      </c>
      <c r="BD107" s="81" t="str">
        <f>+'[1]69-72復興'!AU107</f>
        <v>義</v>
      </c>
      <c r="BE107" s="81">
        <f>+'[1]69-72復興'!AV107</f>
        <v>0</v>
      </c>
      <c r="BF107" s="81">
        <f>+'[1]69-72復興'!AW107</f>
        <v>0</v>
      </c>
      <c r="BG107" s="81">
        <f>+'[1]69-72復興'!AX107</f>
        <v>0</v>
      </c>
      <c r="BH107" s="81" t="str">
        <f>+'[1]69-72復興'!AY107</f>
        <v>Line</v>
      </c>
    </row>
    <row r="108" spans="1:60" ht="16.5">
      <c r="A108" s="14"/>
      <c r="B108" s="14"/>
      <c r="C108" s="47"/>
      <c r="N108" s="14"/>
      <c r="O108" s="47"/>
      <c r="P108" s="12"/>
      <c r="Q108" s="12"/>
      <c r="R108" s="14"/>
      <c r="S108" s="47"/>
      <c r="V108" s="11">
        <v>12645</v>
      </c>
      <c r="W108" s="47" t="s">
        <v>412</v>
      </c>
      <c r="AG108" s="12"/>
      <c r="AH108" s="14"/>
      <c r="AI108" s="47"/>
      <c r="AK108" s="12"/>
      <c r="AL108" s="14"/>
      <c r="AM108" s="47"/>
      <c r="AP108" s="11">
        <v>2539</v>
      </c>
      <c r="AQ108" s="47" t="s">
        <v>366</v>
      </c>
      <c r="AT108" s="11">
        <v>2640</v>
      </c>
      <c r="AU108" s="47" t="s">
        <v>374</v>
      </c>
      <c r="AY108" s="80" t="str">
        <f>+'[1]69-72復興'!D108</f>
        <v>楊　桓</v>
      </c>
      <c r="AZ108" s="81" t="str">
        <f>+'[1]69-72復興'!K108</f>
        <v>Y</v>
      </c>
      <c r="BA108" s="76" t="str">
        <f>+'[1]69-72復興'!AO108</f>
        <v>R</v>
      </c>
      <c r="BB108" s="81">
        <f>+'[1]69-72復興'!AS108</f>
        <v>0</v>
      </c>
      <c r="BC108" s="81">
        <f>+'[1]69-72復興'!AT108</f>
        <v>0</v>
      </c>
      <c r="BD108" s="81">
        <f>+'[1]69-72復興'!AU108</f>
        <v>0</v>
      </c>
      <c r="BE108" s="81" t="str">
        <f>+'[1]69-72復興'!AV108</f>
        <v>信</v>
      </c>
      <c r="BF108" s="81" t="str">
        <f>+'[1]69-72復興'!AW108</f>
        <v>信</v>
      </c>
      <c r="BG108" s="81" t="str">
        <f>+'[1]69-72復興'!AX108</f>
        <v>信</v>
      </c>
      <c r="BH108" s="81" t="str">
        <f>+'[1]69-72復興'!AY108</f>
        <v>Line</v>
      </c>
    </row>
    <row r="109" spans="1:60" ht="16.5">
      <c r="A109" s="14"/>
      <c r="C109" s="1"/>
      <c r="V109" s="11">
        <v>12646</v>
      </c>
      <c r="W109" s="47" t="s">
        <v>419</v>
      </c>
      <c r="AG109" s="12"/>
      <c r="AH109" s="14"/>
      <c r="AI109" s="47"/>
      <c r="AK109" s="12"/>
      <c r="AL109" s="14"/>
      <c r="AM109" s="47"/>
      <c r="AP109" s="11">
        <v>2549</v>
      </c>
      <c r="AQ109" s="51" t="s">
        <v>1083</v>
      </c>
      <c r="AT109" s="11">
        <v>2643</v>
      </c>
      <c r="AU109" s="47" t="s">
        <v>400</v>
      </c>
      <c r="AY109" s="80" t="str">
        <f>+'[1]69-72復興'!D109</f>
        <v>楊孟霖</v>
      </c>
      <c r="AZ109" s="81" t="str">
        <f>+'[1]69-72復興'!K109</f>
        <v>Y</v>
      </c>
      <c r="BA109" s="76" t="str">
        <f>+'[1]69-72復興'!AO109</f>
        <v>R2</v>
      </c>
      <c r="BB109" s="81" t="str">
        <f>+'[1]69-72復興'!AS109</f>
        <v>仁</v>
      </c>
      <c r="BC109" s="81" t="str">
        <f>+'[1]69-72復興'!AT109</f>
        <v>仁</v>
      </c>
      <c r="BD109" s="81" t="str">
        <f>+'[1]69-72復興'!AU109</f>
        <v>愛</v>
      </c>
      <c r="BE109" s="81">
        <f>+'[1]69-72復興'!AV109</f>
        <v>0</v>
      </c>
      <c r="BF109" s="81">
        <f>+'[1]69-72復興'!AW109</f>
        <v>0</v>
      </c>
      <c r="BG109" s="81" t="str">
        <f>+'[1]69-72復興'!AX109</f>
        <v>勇</v>
      </c>
      <c r="BH109" s="81">
        <f>+'[1]69-72復興'!AY109</f>
        <v>0</v>
      </c>
    </row>
    <row r="110" spans="3:60" ht="16.5">
      <c r="C110" s="1"/>
      <c r="V110" s="11">
        <v>12650</v>
      </c>
      <c r="W110" s="47" t="s">
        <v>745</v>
      </c>
      <c r="AO110" s="12"/>
      <c r="AP110" s="14"/>
      <c r="AQ110" s="60"/>
      <c r="AS110" s="12"/>
      <c r="AT110" s="11">
        <v>2651</v>
      </c>
      <c r="AU110" s="47" t="s">
        <v>485</v>
      </c>
      <c r="AY110" s="80" t="str">
        <f>+'[1]69-72復興'!D110</f>
        <v>甄一諤</v>
      </c>
      <c r="AZ110" s="81" t="str">
        <f>+'[1]69-72復興'!K110</f>
        <v>Y</v>
      </c>
      <c r="BA110" s="76" t="str">
        <f>+'[1]69-72復興'!AO110</f>
        <v>R2</v>
      </c>
      <c r="BB110" s="81" t="str">
        <f>+'[1]69-72復興'!AS110</f>
        <v>X</v>
      </c>
      <c r="BC110" s="81" t="str">
        <f>+'[1]69-72復興'!AT110</f>
        <v>X</v>
      </c>
      <c r="BD110" s="81" t="str">
        <f>+'[1]69-72復興'!AU110</f>
        <v>愛</v>
      </c>
      <c r="BE110" s="81" t="str">
        <f>+'[1]69-72復興'!AV110</f>
        <v>望</v>
      </c>
      <c r="BF110" s="81" t="str">
        <f>+'[1]69-72復興'!AW110</f>
        <v>望</v>
      </c>
      <c r="BG110" s="81" t="str">
        <f>+'[1]69-72復興'!AX110</f>
        <v>望</v>
      </c>
      <c r="BH110" s="81" t="str">
        <f>+'[1]69-72復興'!AY110</f>
        <v>Line</v>
      </c>
    </row>
    <row r="111" spans="2:60" ht="16.5">
      <c r="B111" s="83" t="s">
        <v>781</v>
      </c>
      <c r="C111" s="84" t="s">
        <v>782</v>
      </c>
      <c r="D111" s="84"/>
      <c r="E111" s="84"/>
      <c r="F111" s="85"/>
      <c r="G111" s="86" t="s">
        <v>783</v>
      </c>
      <c r="H111" s="87"/>
      <c r="I111" s="88"/>
      <c r="J111" s="85"/>
      <c r="K111" s="85">
        <f>+D78</f>
        <v>180</v>
      </c>
      <c r="L111" s="88"/>
      <c r="M111" s="89"/>
      <c r="N111" s="100" t="s">
        <v>1092</v>
      </c>
      <c r="O111" s="47"/>
      <c r="P111" s="12"/>
      <c r="Q111" s="12"/>
      <c r="R111" s="14"/>
      <c r="S111" s="47"/>
      <c r="U111" s="12"/>
      <c r="V111" s="14"/>
      <c r="W111" s="47"/>
      <c r="AO111" s="12"/>
      <c r="AP111" s="14"/>
      <c r="AQ111" s="47"/>
      <c r="AT111" s="11">
        <v>2652</v>
      </c>
      <c r="AU111" s="47" t="s">
        <v>556</v>
      </c>
      <c r="AY111" s="80" t="str">
        <f>+'[1]69-72復興'!D111</f>
        <v>劉和卿</v>
      </c>
      <c r="AZ111" s="81" t="str">
        <f>+'[1]69-72復興'!K111</f>
        <v>Y</v>
      </c>
      <c r="BA111" s="76" t="str">
        <f>+'[1]69-72復興'!AO111</f>
        <v>R</v>
      </c>
      <c r="BB111" s="81" t="str">
        <f>+'[1]69-72復興'!AS111</f>
        <v>仁</v>
      </c>
      <c r="BC111" s="81" t="str">
        <f>+'[1]69-72復興'!AT111</f>
        <v>仁</v>
      </c>
      <c r="BD111" s="81" t="str">
        <f>+'[1]69-72復興'!AU111</f>
        <v>義</v>
      </c>
      <c r="BE111" s="81">
        <f>+'[1]69-72復興'!AV111</f>
        <v>0</v>
      </c>
      <c r="BF111" s="81">
        <f>+'[1]69-72復興'!AW111</f>
        <v>0</v>
      </c>
      <c r="BG111" s="81">
        <f>+'[1]69-72復興'!AX111</f>
        <v>0</v>
      </c>
      <c r="BH111" s="81" t="str">
        <f>+'[1]69-72復興'!AY111</f>
        <v>Line</v>
      </c>
    </row>
    <row r="112" spans="2:60" ht="16.5">
      <c r="B112" s="90" t="s">
        <v>1093</v>
      </c>
      <c r="C112" s="67" t="s">
        <v>1086</v>
      </c>
      <c r="D112" s="67"/>
      <c r="E112" s="67"/>
      <c r="F112" s="14"/>
      <c r="G112" s="14"/>
      <c r="H112" s="12"/>
      <c r="I112" s="12"/>
      <c r="J112" s="14"/>
      <c r="K112" s="14">
        <f>+D80</f>
        <v>6</v>
      </c>
      <c r="L112" s="12"/>
      <c r="M112" s="91"/>
      <c r="N112" s="14"/>
      <c r="O112" s="47"/>
      <c r="U112" s="12"/>
      <c r="V112" s="14"/>
      <c r="W112" s="47"/>
      <c r="X112" s="12"/>
      <c r="AO112" s="12"/>
      <c r="AP112" s="14"/>
      <c r="AQ112" s="47"/>
      <c r="AT112" s="11">
        <v>2653</v>
      </c>
      <c r="AU112" s="47" t="s">
        <v>557</v>
      </c>
      <c r="AY112" s="80" t="str">
        <f>+'[1]69-72復興'!D112</f>
        <v>劉長祐</v>
      </c>
      <c r="AZ112" s="81" t="str">
        <f>+'[1]69-72復興'!K112</f>
        <v>Y</v>
      </c>
      <c r="BA112" s="76" t="str">
        <f>+'[1]69-72復興'!AO112</f>
        <v>R</v>
      </c>
      <c r="BB112" s="81">
        <f>+'[1]69-72復興'!AS112</f>
        <v>0</v>
      </c>
      <c r="BC112" s="81">
        <f>+'[1]69-72復興'!AT112</f>
        <v>0</v>
      </c>
      <c r="BD112" s="81">
        <f>+'[1]69-72復興'!AU112</f>
        <v>0</v>
      </c>
      <c r="BE112" s="81">
        <f>+'[1]69-72復興'!AV112</f>
        <v>0</v>
      </c>
      <c r="BF112" s="81">
        <f>+'[1]69-72復興'!AW112</f>
        <v>0</v>
      </c>
      <c r="BG112" s="81" t="str">
        <f>+'[1]69-72復興'!AX112</f>
        <v>仁</v>
      </c>
      <c r="BH112" s="81">
        <f>+'[1]69-72復興'!AY112</f>
        <v>0</v>
      </c>
    </row>
    <row r="113" spans="2:60" ht="16.5">
      <c r="B113" s="90"/>
      <c r="C113" s="76" t="s">
        <v>547</v>
      </c>
      <c r="D113" s="12"/>
      <c r="E113" s="12"/>
      <c r="F113" s="14"/>
      <c r="G113" s="76" t="s">
        <v>744</v>
      </c>
      <c r="H113" s="12"/>
      <c r="I113" s="12"/>
      <c r="J113" s="14"/>
      <c r="K113" s="92" t="s">
        <v>1094</v>
      </c>
      <c r="L113" s="12"/>
      <c r="M113" s="91"/>
      <c r="N113" s="76" t="s">
        <v>547</v>
      </c>
      <c r="V113" s="14"/>
      <c r="W113" s="47"/>
      <c r="AT113" s="11">
        <v>2655</v>
      </c>
      <c r="AU113" s="47" t="s">
        <v>559</v>
      </c>
      <c r="AY113" s="80" t="str">
        <f>+'[1]69-72復興'!D113</f>
        <v>潘扶適</v>
      </c>
      <c r="AZ113" s="81" t="str">
        <f>+'[1]69-72復興'!K113</f>
        <v>Y</v>
      </c>
      <c r="BA113" s="76" t="str">
        <f>+'[1]69-72復興'!AO113</f>
        <v>R</v>
      </c>
      <c r="BB113" s="81">
        <f>+'[1]69-72復興'!AS113</f>
        <v>0</v>
      </c>
      <c r="BC113" s="81">
        <f>+'[1]69-72復興'!AT113</f>
        <v>0</v>
      </c>
      <c r="BD113" s="81">
        <f>+'[1]69-72復興'!AU113</f>
        <v>0</v>
      </c>
      <c r="BE113" s="81" t="str">
        <f>+'[1]69-72復興'!AV113</f>
        <v>信</v>
      </c>
      <c r="BF113" s="81" t="str">
        <f>+'[1]69-72復興'!AW113</f>
        <v>信</v>
      </c>
      <c r="BG113" s="81" t="str">
        <f>+'[1]69-72復興'!AX113</f>
        <v>信</v>
      </c>
      <c r="BH113" s="81" t="str">
        <f>+'[1]69-72復興'!AY113</f>
        <v>Line</v>
      </c>
    </row>
    <row r="114" spans="2:60" ht="16.5">
      <c r="B114" s="93" t="s">
        <v>1435</v>
      </c>
      <c r="C114" s="14">
        <f>SUM(D72:Y72)</f>
        <v>98</v>
      </c>
      <c r="D114" s="12"/>
      <c r="E114" s="12"/>
      <c r="F114" s="14"/>
      <c r="G114" s="14">
        <f>SUM(D74:Y74)</f>
        <v>4</v>
      </c>
      <c r="H114" s="12"/>
      <c r="I114" s="12"/>
      <c r="J114" s="14"/>
      <c r="K114" s="14">
        <f>+C114+G114</f>
        <v>102</v>
      </c>
      <c r="L114" s="12"/>
      <c r="M114" s="91"/>
      <c r="V114" s="14"/>
      <c r="W114" s="47"/>
      <c r="AY114" s="80" t="str">
        <f>+'[1]69-72復興'!D114</f>
        <v>蔡明興</v>
      </c>
      <c r="AZ114" s="81" t="str">
        <f>+'[1]69-72復興'!K114</f>
        <v>Y</v>
      </c>
      <c r="BA114" s="76">
        <f>+'[1]69-72復興'!AO114</f>
        <v>0</v>
      </c>
      <c r="BB114" s="81" t="str">
        <f>+'[1]69-72復興'!AS114</f>
        <v>愛</v>
      </c>
      <c r="BC114" s="81" t="str">
        <f>+'[1]69-72復興'!AT114</f>
        <v>愛</v>
      </c>
      <c r="BD114" s="81" t="str">
        <f>+'[1]69-72復興'!AU114</f>
        <v>信</v>
      </c>
      <c r="BE114" s="81" t="str">
        <f>+'[1]69-72復興'!AV114</f>
        <v>仁</v>
      </c>
      <c r="BF114" s="81" t="str">
        <f>+'[1]69-72復興'!AW114</f>
        <v>信</v>
      </c>
      <c r="BG114" s="81" t="str">
        <f>+'[1]69-72復興'!AX114</f>
        <v>信</v>
      </c>
      <c r="BH114" s="81" t="str">
        <f>+'[1]69-72復興'!AY114</f>
        <v>Line</v>
      </c>
    </row>
    <row r="115" spans="2:60" ht="16.5">
      <c r="B115" s="93" t="s">
        <v>572</v>
      </c>
      <c r="C115" s="14">
        <f>SUM(Z72:AV72)</f>
        <v>82</v>
      </c>
      <c r="D115" s="12"/>
      <c r="E115" s="12"/>
      <c r="F115" s="14"/>
      <c r="G115" s="14">
        <f>SUM(AB74:AV74)</f>
        <v>2</v>
      </c>
      <c r="H115" s="12"/>
      <c r="I115" s="12"/>
      <c r="J115" s="14"/>
      <c r="K115" s="14">
        <f>+C115+G115</f>
        <v>84</v>
      </c>
      <c r="L115" s="12"/>
      <c r="M115" s="91"/>
      <c r="U115" s="12"/>
      <c r="V115" s="14"/>
      <c r="W115" s="47"/>
      <c r="AY115" s="80" t="str">
        <f>+'[1]69-72復興'!D115</f>
        <v>鄭　雰</v>
      </c>
      <c r="AZ115" s="81" t="str">
        <f>+'[1]69-72復興'!K115</f>
        <v>Y</v>
      </c>
      <c r="BA115" s="76">
        <f>+'[1]69-72復興'!AO115</f>
        <v>0</v>
      </c>
      <c r="BB115" s="81" t="str">
        <f>+'[1]69-72復興'!AS115</f>
        <v>信</v>
      </c>
      <c r="BC115" s="81" t="str">
        <f>+'[1]69-72復興'!AT115</f>
        <v>信</v>
      </c>
      <c r="BD115" s="81" t="str">
        <f>+'[1]69-72復興'!AU115</f>
        <v>忠</v>
      </c>
      <c r="BE115" s="81">
        <f>+'[1]69-72復興'!AV115</f>
        <v>0</v>
      </c>
      <c r="BF115" s="81">
        <f>+'[1]69-72復興'!AW115</f>
        <v>0</v>
      </c>
      <c r="BG115" s="81" t="str">
        <f>+'[1]69-72復興'!AX115</f>
        <v>望</v>
      </c>
      <c r="BH115" s="81">
        <f>+'[1]69-72復興'!AY115</f>
        <v>0</v>
      </c>
    </row>
    <row r="116" spans="2:60" ht="16.5">
      <c r="B116" s="94" t="s">
        <v>552</v>
      </c>
      <c r="C116" s="14">
        <f>+E126</f>
        <v>49</v>
      </c>
      <c r="D116" s="12"/>
      <c r="E116" s="12"/>
      <c r="F116" s="14"/>
      <c r="G116" s="14">
        <f>+I126</f>
        <v>2</v>
      </c>
      <c r="H116" s="12"/>
      <c r="I116" s="12" t="s">
        <v>746</v>
      </c>
      <c r="J116" s="14"/>
      <c r="K116" s="14">
        <f>+C116+G116</f>
        <v>51</v>
      </c>
      <c r="L116" s="12"/>
      <c r="M116" s="91"/>
      <c r="U116" s="12"/>
      <c r="AY116" s="80" t="str">
        <f>+'[1]69-72復興'!D116</f>
        <v>鄭名津</v>
      </c>
      <c r="AZ116" s="81" t="str">
        <f>+'[1]69-72復興'!K116</f>
        <v>Y</v>
      </c>
      <c r="BA116" s="76" t="str">
        <f>+'[1]69-72復興'!AO116</f>
        <v>R</v>
      </c>
      <c r="BB116" s="81" t="str">
        <f>+'[1]69-72復興'!AS116</f>
        <v>忠</v>
      </c>
      <c r="BC116" s="81" t="str">
        <f>+'[1]69-72復興'!AT116</f>
        <v>忠</v>
      </c>
      <c r="BD116" s="81" t="str">
        <f>+'[1]69-72復興'!AU116</f>
        <v>信</v>
      </c>
      <c r="BE116" s="81">
        <f>+'[1]69-72復興'!AV116</f>
        <v>0</v>
      </c>
      <c r="BF116" s="81">
        <f>+'[1]69-72復興'!AW116</f>
        <v>0</v>
      </c>
      <c r="BG116" s="81">
        <f>+'[1]69-72復興'!AX116</f>
        <v>0</v>
      </c>
      <c r="BH116" s="81">
        <f>+'[1]69-72復興'!AY116</f>
        <v>0</v>
      </c>
    </row>
    <row r="117" spans="2:60" ht="16.5">
      <c r="B117" s="95" t="s">
        <v>1095</v>
      </c>
      <c r="C117" s="96">
        <f>+C114+C115-C116</f>
        <v>131</v>
      </c>
      <c r="D117" s="97"/>
      <c r="E117" s="97"/>
      <c r="F117" s="96"/>
      <c r="G117" s="96">
        <f>+G114+G115-G116</f>
        <v>4</v>
      </c>
      <c r="H117" s="97"/>
      <c r="I117" s="97"/>
      <c r="J117" s="96"/>
      <c r="K117" s="96">
        <f>+C117+G117</f>
        <v>135</v>
      </c>
      <c r="L117" s="97"/>
      <c r="M117" s="98"/>
      <c r="U117" s="12"/>
      <c r="AY117" s="80" t="str">
        <f>+'[1]69-72復興'!D117</f>
        <v>魯振榮</v>
      </c>
      <c r="AZ117" s="81" t="str">
        <f>+'[1]69-72復興'!K117</f>
        <v>Y</v>
      </c>
      <c r="BA117" s="76" t="str">
        <f>+'[1]69-72復興'!AO117</f>
        <v>R</v>
      </c>
      <c r="BB117" s="81">
        <f>+'[1]69-72復興'!AS117</f>
      </c>
      <c r="BC117" s="81">
        <f>+'[1]69-72復興'!AT117</f>
      </c>
      <c r="BD117" s="81" t="str">
        <f>+'[1]69-72復興'!AU117</f>
        <v>孝</v>
      </c>
      <c r="BE117" s="81">
        <f>+'[1]69-72復興'!AV117</f>
        <v>0</v>
      </c>
      <c r="BF117" s="81">
        <f>+'[1]69-72復興'!AW117</f>
        <v>0</v>
      </c>
      <c r="BG117" s="81">
        <f>+'[1]69-72復興'!AX117</f>
        <v>0</v>
      </c>
      <c r="BH117" s="81" t="str">
        <f>+'[1]69-72復興'!AY117</f>
        <v>Line</v>
      </c>
    </row>
    <row r="118" spans="2:60" ht="15">
      <c r="B118" s="90"/>
      <c r="C118" s="14">
        <f>+D78</f>
        <v>180</v>
      </c>
      <c r="D118" s="12"/>
      <c r="E118" s="12"/>
      <c r="F118" s="14"/>
      <c r="G118" s="14">
        <f>+D80</f>
        <v>6</v>
      </c>
      <c r="H118" s="12"/>
      <c r="I118" s="12"/>
      <c r="J118" s="14"/>
      <c r="K118" s="14">
        <f>+C118+G118-K116</f>
        <v>135</v>
      </c>
      <c r="L118" s="12"/>
      <c r="M118" s="99">
        <f>+K118-K117</f>
        <v>0</v>
      </c>
      <c r="AY118" s="80" t="str">
        <f>+'[1]69-72復興'!D118</f>
        <v>盧本中</v>
      </c>
      <c r="AZ118" s="81" t="str">
        <f>+'[1]69-72復興'!K118</f>
        <v>Y</v>
      </c>
      <c r="BA118" s="76">
        <f>+'[1]69-72復興'!AO118</f>
        <v>0</v>
      </c>
      <c r="BB118" s="81">
        <f>+'[1]69-72復興'!AS118</f>
        <v>0</v>
      </c>
      <c r="BC118" s="81">
        <f>+'[1]69-72復興'!AT118</f>
        <v>0</v>
      </c>
      <c r="BD118" s="81" t="str">
        <f>+'[1]69-72復興'!AU118</f>
        <v>信</v>
      </c>
      <c r="BE118" s="81">
        <f>+'[1]69-72復興'!AV118</f>
        <v>0</v>
      </c>
      <c r="BF118" s="81">
        <f>+'[1]69-72復興'!AW118</f>
        <v>0</v>
      </c>
      <c r="BG118" s="81" t="str">
        <f>+'[1]69-72復興'!AX118</f>
        <v>勇</v>
      </c>
      <c r="BH118" s="81">
        <f>+'[1]69-72復興'!AY118</f>
        <v>0</v>
      </c>
    </row>
    <row r="119" spans="2:60" ht="16.5">
      <c r="B119" s="90"/>
      <c r="C119" s="100" t="s">
        <v>784</v>
      </c>
      <c r="D119" s="101" t="s">
        <v>550</v>
      </c>
      <c r="E119" s="101" t="s">
        <v>552</v>
      </c>
      <c r="F119" s="14"/>
      <c r="G119" s="100" t="s">
        <v>784</v>
      </c>
      <c r="H119" s="101" t="s">
        <v>550</v>
      </c>
      <c r="I119" s="101" t="s">
        <v>552</v>
      </c>
      <c r="J119" s="14"/>
      <c r="K119" s="100" t="s">
        <v>784</v>
      </c>
      <c r="L119" s="101" t="s">
        <v>550</v>
      </c>
      <c r="M119" s="102" t="s">
        <v>552</v>
      </c>
      <c r="AY119" s="80" t="str">
        <f>+'[1]69-72復興'!D119</f>
        <v>閻　初</v>
      </c>
      <c r="AZ119" s="81" t="str">
        <f>+'[1]69-72復興'!K119</f>
        <v>Y</v>
      </c>
      <c r="BA119" s="76">
        <f>+'[1]69-72復興'!AO119</f>
        <v>0</v>
      </c>
      <c r="BB119" s="81" t="str">
        <f>+'[1]69-72復興'!AS119</f>
        <v>愛</v>
      </c>
      <c r="BC119" s="81" t="str">
        <f>+'[1]69-72復興'!AT119</f>
        <v>愛</v>
      </c>
      <c r="BD119" s="81" t="str">
        <f>+'[1]69-72復興'!AU119</f>
        <v>愛</v>
      </c>
      <c r="BE119" s="81" t="str">
        <f>+'[1]69-72復興'!AV119</f>
        <v>愛</v>
      </c>
      <c r="BF119" s="81" t="str">
        <f>+'[1]69-72復興'!AW119</f>
        <v>愛</v>
      </c>
      <c r="BG119" s="81" t="str">
        <f>+'[1]69-72復興'!AX119</f>
        <v>愛</v>
      </c>
      <c r="BH119" s="81">
        <f>+'[1]69-72復興'!AY119</f>
        <v>0</v>
      </c>
    </row>
    <row r="120" spans="2:60" ht="16.5">
      <c r="B120" s="95" t="s">
        <v>750</v>
      </c>
      <c r="C120" s="14">
        <f>+D72</f>
        <v>18</v>
      </c>
      <c r="D120" s="103">
        <v>1</v>
      </c>
      <c r="E120" s="14">
        <v>7</v>
      </c>
      <c r="F120" s="14"/>
      <c r="G120" s="14">
        <f>+D74</f>
        <v>0</v>
      </c>
      <c r="H120" s="12"/>
      <c r="I120" s="103"/>
      <c r="J120" s="14"/>
      <c r="K120" s="14">
        <f aca="true" t="shared" si="0" ref="K120:K126">+C120+G120</f>
        <v>18</v>
      </c>
      <c r="L120" s="12"/>
      <c r="M120" s="104">
        <f aca="true" t="shared" si="1" ref="M120:M126">+E120+I120</f>
        <v>7</v>
      </c>
      <c r="N120" s="1">
        <f aca="true" t="shared" si="2" ref="N120:N125">+C120+D120</f>
        <v>19</v>
      </c>
      <c r="AY120" s="80" t="str">
        <f>+'[1]69-72復興'!D120</f>
        <v>鮑鼎元(鮑玉祥)</v>
      </c>
      <c r="AZ120" s="81" t="str">
        <f>+'[1]69-72復興'!K120</f>
        <v>Y</v>
      </c>
      <c r="BA120" s="76" t="str">
        <f>+'[1]69-72復興'!AO120</f>
        <v>R</v>
      </c>
      <c r="BB120" s="81" t="str">
        <f>+'[1]69-72復興'!AS120</f>
        <v>信</v>
      </c>
      <c r="BC120" s="81" t="str">
        <f>+'[1]69-72復興'!AT120</f>
        <v>信</v>
      </c>
      <c r="BD120" s="81" t="str">
        <f>+'[1]69-72復興'!AU120</f>
        <v>孝</v>
      </c>
      <c r="BE120" s="81">
        <f>+'[1]69-72復興'!AV120</f>
        <v>0</v>
      </c>
      <c r="BF120" s="81">
        <f>+'[1]69-72復興'!AW120</f>
        <v>0</v>
      </c>
      <c r="BG120" s="81">
        <f>+'[1]69-72復興'!AX120</f>
        <v>0</v>
      </c>
      <c r="BH120" s="81" t="str">
        <f>+'[1]69-72復興'!AY120</f>
        <v>Line</v>
      </c>
    </row>
    <row r="121" spans="2:60" ht="16.5">
      <c r="B121" s="95" t="s">
        <v>621</v>
      </c>
      <c r="C121" s="14">
        <f>+H72</f>
        <v>14</v>
      </c>
      <c r="D121" s="103"/>
      <c r="E121" s="14">
        <v>7</v>
      </c>
      <c r="F121" s="14"/>
      <c r="G121" s="14">
        <f>+H74</f>
        <v>1</v>
      </c>
      <c r="H121" s="12"/>
      <c r="I121" s="103">
        <v>1</v>
      </c>
      <c r="J121" s="14"/>
      <c r="K121" s="14">
        <f t="shared" si="0"/>
        <v>15</v>
      </c>
      <c r="L121" s="12"/>
      <c r="M121" s="104">
        <f t="shared" si="1"/>
        <v>8</v>
      </c>
      <c r="N121" s="1">
        <f t="shared" si="2"/>
        <v>14</v>
      </c>
      <c r="AY121" s="80" t="str">
        <f>+'[1]69-72復興'!D121</f>
        <v>應天平</v>
      </c>
      <c r="AZ121" s="81" t="str">
        <f>+'[1]69-72復興'!K121</f>
        <v>Y</v>
      </c>
      <c r="BA121" s="76" t="str">
        <f>+'[1]69-72復興'!AO121</f>
        <v>R</v>
      </c>
      <c r="BB121" s="81" t="str">
        <f>+'[1]69-72復興'!AS121</f>
        <v>孝</v>
      </c>
      <c r="BC121" s="81" t="str">
        <f>+'[1]69-72復興'!AT121</f>
        <v>孝仁</v>
      </c>
      <c r="BD121" s="81" t="str">
        <f>+'[1]69-72復興'!AU121</f>
        <v>信</v>
      </c>
      <c r="BE121" s="81">
        <f>+'[1]69-72復興'!AV121</f>
        <v>0</v>
      </c>
      <c r="BF121" s="81">
        <f>+'[1]69-72復興'!AW121</f>
        <v>0</v>
      </c>
      <c r="BG121" s="81">
        <f>+'[1]69-72復興'!AX121</f>
        <v>0</v>
      </c>
      <c r="BH121" s="81" t="str">
        <f>+'[1]69-72復興'!AY121</f>
        <v>Line</v>
      </c>
    </row>
    <row r="122" spans="2:60" ht="16.5">
      <c r="B122" s="95" t="s">
        <v>1067</v>
      </c>
      <c r="C122" s="14">
        <f>+L72</f>
        <v>16</v>
      </c>
      <c r="D122" s="103">
        <v>4</v>
      </c>
      <c r="E122" s="14">
        <v>10</v>
      </c>
      <c r="F122" s="14"/>
      <c r="G122" s="14">
        <f>+L74</f>
        <v>0</v>
      </c>
      <c r="H122" s="12"/>
      <c r="I122" s="103"/>
      <c r="J122" s="14"/>
      <c r="K122" s="14">
        <f t="shared" si="0"/>
        <v>16</v>
      </c>
      <c r="L122" s="12"/>
      <c r="M122" s="104">
        <f t="shared" si="1"/>
        <v>10</v>
      </c>
      <c r="N122" s="1">
        <f t="shared" si="2"/>
        <v>20</v>
      </c>
      <c r="AY122" s="80" t="str">
        <f>+'[1]69-72復興'!D122</f>
        <v>謝智玲</v>
      </c>
      <c r="AZ122" s="81" t="str">
        <f>+'[1]69-72復興'!K122</f>
        <v>Y</v>
      </c>
      <c r="BA122" s="76" t="str">
        <f>+'[1]69-72復興'!AO122</f>
        <v>R</v>
      </c>
      <c r="BB122" s="81" t="str">
        <f>+'[1]69-72復興'!AS122</f>
        <v>忠</v>
      </c>
      <c r="BC122" s="81" t="str">
        <f>+'[1]69-72復興'!AT122</f>
        <v>忠</v>
      </c>
      <c r="BD122" s="81" t="str">
        <f>+'[1]69-72復興'!AU122</f>
        <v>愛</v>
      </c>
      <c r="BE122" s="81">
        <f>+'[1]69-72復興'!AV122</f>
        <v>0</v>
      </c>
      <c r="BF122" s="81">
        <f>+'[1]69-72復興'!AW122</f>
        <v>0</v>
      </c>
      <c r="BG122" s="81">
        <f>+'[1]69-72復興'!AX122</f>
        <v>0</v>
      </c>
      <c r="BH122" s="81" t="str">
        <f>+'[1]69-72復興'!AY122</f>
        <v>Line</v>
      </c>
    </row>
    <row r="123" spans="2:60" ht="16.5">
      <c r="B123" s="95" t="s">
        <v>1068</v>
      </c>
      <c r="C123" s="14">
        <f>+P72</f>
        <v>22</v>
      </c>
      <c r="D123" s="103">
        <v>8</v>
      </c>
      <c r="E123" s="14">
        <v>15</v>
      </c>
      <c r="F123" s="14"/>
      <c r="G123" s="14">
        <f>+P74</f>
        <v>3</v>
      </c>
      <c r="H123" s="12"/>
      <c r="I123" s="103">
        <v>1</v>
      </c>
      <c r="J123" s="14"/>
      <c r="K123" s="14">
        <f t="shared" si="0"/>
        <v>25</v>
      </c>
      <c r="L123" s="12"/>
      <c r="M123" s="104">
        <f t="shared" si="1"/>
        <v>16</v>
      </c>
      <c r="N123" s="1">
        <f t="shared" si="2"/>
        <v>30</v>
      </c>
      <c r="AY123" s="80" t="str">
        <f>+'[1]69-72復興'!D123</f>
        <v>鍾維德</v>
      </c>
      <c r="AZ123" s="81" t="str">
        <f>+'[1]69-72復興'!K123</f>
        <v>Y</v>
      </c>
      <c r="BA123" s="76" t="str">
        <f>+'[1]69-72復興'!AO123</f>
        <v>R</v>
      </c>
      <c r="BB123" s="81" t="str">
        <f>+'[1]69-72復興'!AS123</f>
        <v>信</v>
      </c>
      <c r="BC123" s="81" t="str">
        <f>+'[1]69-72復興'!AT123</f>
        <v>信</v>
      </c>
      <c r="BD123" s="81" t="str">
        <f>+'[1]69-72復興'!AU123</f>
        <v>忠</v>
      </c>
      <c r="BE123" s="81">
        <f>+'[1]69-72復興'!AV123</f>
        <v>0</v>
      </c>
      <c r="BF123" s="81">
        <f>+'[1]69-72復興'!AW123</f>
        <v>0</v>
      </c>
      <c r="BG123" s="81">
        <f>+'[1]69-72復興'!AX123</f>
        <v>0</v>
      </c>
      <c r="BH123" s="81">
        <f>+'[1]69-72復興'!AY123</f>
        <v>0</v>
      </c>
    </row>
    <row r="124" spans="2:60" ht="16.5">
      <c r="B124" s="95" t="s">
        <v>577</v>
      </c>
      <c r="C124" s="14">
        <f>+T72</f>
        <v>10</v>
      </c>
      <c r="D124" s="103"/>
      <c r="E124" s="14">
        <v>4</v>
      </c>
      <c r="F124" s="14"/>
      <c r="G124" s="14">
        <f>+T74</f>
        <v>0</v>
      </c>
      <c r="H124" s="12"/>
      <c r="I124" s="103"/>
      <c r="J124" s="14"/>
      <c r="K124" s="14">
        <f t="shared" si="0"/>
        <v>10</v>
      </c>
      <c r="L124" s="12"/>
      <c r="M124" s="104">
        <f t="shared" si="1"/>
        <v>4</v>
      </c>
      <c r="N124" s="1">
        <f t="shared" si="2"/>
        <v>10</v>
      </c>
      <c r="AY124" s="80" t="str">
        <f>+'[1]69-72復興'!D124</f>
        <v>聶達穠</v>
      </c>
      <c r="AZ124" s="81" t="str">
        <f>+'[1]69-72復興'!K124</f>
        <v>Y</v>
      </c>
      <c r="BA124" s="76" t="str">
        <f>+'[1]69-72復興'!AO124</f>
        <v>R</v>
      </c>
      <c r="BB124" s="81" t="str">
        <f>+'[1]69-72復興'!AS124</f>
        <v>孝</v>
      </c>
      <c r="BC124" s="81" t="str">
        <f>+'[1]69-72復興'!AT124</f>
        <v>孝仁</v>
      </c>
      <c r="BD124" s="81" t="str">
        <f>+'[1]69-72復興'!AU124</f>
        <v>孝</v>
      </c>
      <c r="BE124" s="81" t="str">
        <f>+'[1]69-72復興'!AV124</f>
        <v>望</v>
      </c>
      <c r="BF124" s="81" t="str">
        <f>+'[1]69-72復興'!AW124</f>
        <v>望</v>
      </c>
      <c r="BG124" s="81" t="str">
        <f>+'[1]69-72復興'!AX124</f>
        <v>望</v>
      </c>
      <c r="BH124" s="81">
        <f>+'[1]69-72復興'!AY124</f>
        <v>0</v>
      </c>
    </row>
    <row r="125" spans="2:60" ht="16.5">
      <c r="B125" s="95" t="s">
        <v>747</v>
      </c>
      <c r="C125" s="14">
        <f>+X72</f>
        <v>18</v>
      </c>
      <c r="D125" s="103">
        <v>3</v>
      </c>
      <c r="E125" s="14">
        <v>6</v>
      </c>
      <c r="F125" s="14"/>
      <c r="G125" s="14">
        <f>+X74</f>
        <v>0</v>
      </c>
      <c r="H125" s="12"/>
      <c r="I125" s="103"/>
      <c r="J125" s="14"/>
      <c r="K125" s="14">
        <f t="shared" si="0"/>
        <v>18</v>
      </c>
      <c r="L125" s="12"/>
      <c r="M125" s="104">
        <f t="shared" si="1"/>
        <v>6</v>
      </c>
      <c r="N125" s="1">
        <f t="shared" si="2"/>
        <v>21</v>
      </c>
      <c r="AY125" s="80" t="str">
        <f>+'[1]69-72復興'!D125</f>
        <v>顏乃欣</v>
      </c>
      <c r="AZ125" s="81" t="str">
        <f>+'[1]69-72復興'!K125</f>
        <v>Y</v>
      </c>
      <c r="BA125" s="76" t="str">
        <f>+'[1]69-72復興'!AO125</f>
        <v>R</v>
      </c>
      <c r="BB125" s="81" t="str">
        <f>+'[1]69-72復興'!AS125</f>
        <v>孝</v>
      </c>
      <c r="BC125" s="81" t="str">
        <f>+'[1]69-72復興'!AT125</f>
        <v>孝</v>
      </c>
      <c r="BD125" s="81" t="str">
        <f>+'[1]69-72復興'!AU125</f>
        <v>信</v>
      </c>
      <c r="BE125" s="81">
        <f>+'[1]69-72復興'!AV125</f>
        <v>0</v>
      </c>
      <c r="BF125" s="81">
        <f>+'[1]69-72復興'!AW125</f>
        <v>0</v>
      </c>
      <c r="BG125" s="81">
        <f>+'[1]69-72復興'!AX125</f>
        <v>0</v>
      </c>
      <c r="BH125" s="81">
        <f>+'[1]69-72復興'!AY125</f>
        <v>0</v>
      </c>
    </row>
    <row r="126" spans="2:60" ht="17.25" thickBot="1">
      <c r="B126" s="95" t="s">
        <v>562</v>
      </c>
      <c r="C126" s="105">
        <f>SUM(C120:C125)</f>
        <v>98</v>
      </c>
      <c r="D126" s="105">
        <f>SUM(D120:D125)</f>
        <v>16</v>
      </c>
      <c r="E126" s="105">
        <f>SUM(E120:E125)</f>
        <v>49</v>
      </c>
      <c r="F126" s="105"/>
      <c r="G126" s="105">
        <f>SUM(G120:G125)</f>
        <v>4</v>
      </c>
      <c r="H126" s="106"/>
      <c r="I126" s="107">
        <f>SUM(I120:I125)</f>
        <v>2</v>
      </c>
      <c r="J126" s="105"/>
      <c r="K126" s="105">
        <f t="shared" si="0"/>
        <v>102</v>
      </c>
      <c r="L126" s="105">
        <f>+D126+H126</f>
        <v>16</v>
      </c>
      <c r="M126" s="108">
        <f t="shared" si="1"/>
        <v>51</v>
      </c>
      <c r="N126" s="105">
        <f>SUM(N120:N125)</f>
        <v>114</v>
      </c>
      <c r="S126" s="1">
        <f>+C126+D126-E126</f>
        <v>65</v>
      </c>
      <c r="T126" s="3">
        <f>+S126*2+S136</f>
        <v>179</v>
      </c>
      <c r="U126" s="3">
        <v>200</v>
      </c>
      <c r="V126" s="1">
        <v>400</v>
      </c>
      <c r="W126" s="1">
        <v>450</v>
      </c>
      <c r="AY126" s="80" t="str">
        <f>+'[1]69-72復興'!D126</f>
        <v>羅曉餘</v>
      </c>
      <c r="AZ126" s="81" t="str">
        <f>+'[1]69-72復興'!K126</f>
        <v>Y</v>
      </c>
      <c r="BA126" s="76" t="str">
        <f>+'[1]69-72復興'!AO126</f>
        <v>R</v>
      </c>
      <c r="BB126" s="81" t="str">
        <f>+'[1]69-72復興'!AS126</f>
        <v>孝</v>
      </c>
      <c r="BC126" s="81" t="str">
        <f>+'[1]69-72復興'!AT126</f>
        <v>孝</v>
      </c>
      <c r="BD126" s="81" t="str">
        <f>+'[1]69-72復興'!AU126</f>
        <v>孝</v>
      </c>
      <c r="BE126" s="81" t="str">
        <f>+'[1]69-72復興'!AV126</f>
        <v>望</v>
      </c>
      <c r="BF126" s="81" t="str">
        <f>+'[1]69-72復興'!AW126</f>
        <v>望信</v>
      </c>
      <c r="BG126" s="81" t="str">
        <f>+'[1]69-72復興'!AX126</f>
        <v>信</v>
      </c>
      <c r="BH126" s="81" t="str">
        <f>+'[1]69-72復興'!AY126</f>
        <v>Line</v>
      </c>
    </row>
    <row r="127" spans="2:60" ht="17.25" thickTop="1">
      <c r="B127" s="95"/>
      <c r="C127" s="14"/>
      <c r="D127" s="12"/>
      <c r="E127" s="12"/>
      <c r="F127" s="14"/>
      <c r="G127" s="14"/>
      <c r="H127" s="12"/>
      <c r="I127" s="103"/>
      <c r="J127" s="14"/>
      <c r="K127" s="14"/>
      <c r="L127" s="12"/>
      <c r="M127" s="91"/>
      <c r="AY127" s="80" t="str">
        <f>+'[1]69-72復興'!D127</f>
        <v>蘇慧瑜</v>
      </c>
      <c r="AZ127" s="81" t="str">
        <f>+'[1]69-72復興'!K127</f>
        <v>Y</v>
      </c>
      <c r="BA127" s="76">
        <f>+'[1]69-72復興'!AO127</f>
        <v>0</v>
      </c>
      <c r="BB127" s="81" t="str">
        <f>+'[1]69-72復興'!AS127</f>
        <v>忠</v>
      </c>
      <c r="BC127" s="81" t="str">
        <f>+'[1]69-72復興'!AT127</f>
        <v>忠</v>
      </c>
      <c r="BD127" s="81" t="str">
        <f>+'[1]69-72復興'!AU127</f>
        <v>忠</v>
      </c>
      <c r="BE127" s="81">
        <f>+'[1]69-72復興'!AV127</f>
        <v>0</v>
      </c>
      <c r="BF127" s="81">
        <f>+'[1]69-72復興'!AW127</f>
        <v>0</v>
      </c>
      <c r="BG127" s="81">
        <f>+'[1]69-72復興'!AX127</f>
        <v>0</v>
      </c>
      <c r="BH127" s="81">
        <f>+'[1]69-72復興'!AY127</f>
        <v>0</v>
      </c>
    </row>
    <row r="128" spans="2:60" ht="16.5">
      <c r="B128" s="95" t="s">
        <v>622</v>
      </c>
      <c r="C128" s="14">
        <f>+AB72</f>
        <v>21</v>
      </c>
      <c r="D128" s="103">
        <v>2</v>
      </c>
      <c r="E128" s="14">
        <v>8</v>
      </c>
      <c r="F128" s="14"/>
      <c r="G128" s="14">
        <f>+AB74</f>
        <v>0</v>
      </c>
      <c r="H128" s="12"/>
      <c r="I128" s="103"/>
      <c r="J128" s="14"/>
      <c r="K128" s="14">
        <f aca="true" t="shared" si="3" ref="K128:K134">+C128+G128</f>
        <v>21</v>
      </c>
      <c r="L128" s="12"/>
      <c r="M128" s="104">
        <f aca="true" t="shared" si="4" ref="M128:M133">+E128+I128</f>
        <v>8</v>
      </c>
      <c r="N128" s="1">
        <f aca="true" t="shared" si="5" ref="N128:N133">+C128+D128-E128</f>
        <v>15</v>
      </c>
      <c r="AY128" s="80" t="str">
        <f>+'[1]69-72復興'!D128</f>
        <v>祖國鼎</v>
      </c>
      <c r="AZ128" s="81" t="str">
        <f>+'[1]69-72復興'!K128</f>
        <v>Y</v>
      </c>
      <c r="BA128" s="76" t="str">
        <f>+'[1]69-72復興'!AO128</f>
        <v>R</v>
      </c>
      <c r="BB128" s="81">
        <f>+'[1]69-72復興'!AS128</f>
        <v>0</v>
      </c>
      <c r="BC128" s="81">
        <f>+'[1]69-72復興'!AT128</f>
        <v>0</v>
      </c>
      <c r="BD128" s="81">
        <f>+'[1]69-72復興'!AU128</f>
        <v>0</v>
      </c>
      <c r="BE128" s="81">
        <f>+'[1]69-72復興'!AV128</f>
        <v>0</v>
      </c>
      <c r="BF128" s="81">
        <f>+'[1]69-72復興'!AW128</f>
        <v>0</v>
      </c>
      <c r="BG128" s="81" t="str">
        <f>+'[1]69-72復興'!AX128</f>
        <v>勇</v>
      </c>
      <c r="BH128" s="81" t="str">
        <f>+'[1]69-72復興'!AY128</f>
        <v>Line</v>
      </c>
    </row>
    <row r="129" spans="2:60" ht="16.5">
      <c r="B129" s="95" t="s">
        <v>748</v>
      </c>
      <c r="C129" s="14">
        <f>+AF72</f>
        <v>15</v>
      </c>
      <c r="D129" s="12"/>
      <c r="E129" s="14">
        <v>9</v>
      </c>
      <c r="F129" s="14"/>
      <c r="G129" s="14">
        <f>+AF74</f>
        <v>0</v>
      </c>
      <c r="H129" s="12"/>
      <c r="I129" s="103"/>
      <c r="J129" s="14"/>
      <c r="K129" s="14">
        <f t="shared" si="3"/>
        <v>15</v>
      </c>
      <c r="L129" s="12"/>
      <c r="M129" s="104">
        <f t="shared" si="4"/>
        <v>9</v>
      </c>
      <c r="N129" s="1">
        <f t="shared" si="5"/>
        <v>6</v>
      </c>
      <c r="AY129" s="80" t="str">
        <f>+'[1]69-72復興'!D129</f>
        <v>張學海</v>
      </c>
      <c r="AZ129" s="81" t="str">
        <f>+'[1]69-72復興'!K129</f>
        <v>Y</v>
      </c>
      <c r="BA129" s="76" t="str">
        <f>+'[1]69-72復興'!AO129</f>
        <v>R</v>
      </c>
      <c r="BB129" s="81">
        <f>+'[1]69-72復興'!AS129</f>
        <v>0</v>
      </c>
      <c r="BC129" s="81">
        <f>+'[1]69-72復興'!AT129</f>
        <v>0</v>
      </c>
      <c r="BD129" s="81">
        <f>+'[1]69-72復興'!AU129</f>
        <v>0</v>
      </c>
      <c r="BE129" s="81" t="str">
        <f>+'[1]69-72復興'!AV129</f>
        <v>仁</v>
      </c>
      <c r="BF129" s="81" t="str">
        <f>+'[1]69-72復興'!AW129</f>
        <v>勇望</v>
      </c>
      <c r="BG129" s="81" t="str">
        <f>+'[1]69-72復興'!AX129</f>
        <v>勤</v>
      </c>
      <c r="BH129" s="81" t="str">
        <f>+'[1]69-72復興'!AY129</f>
        <v>Line</v>
      </c>
    </row>
    <row r="130" spans="2:60" ht="16.5">
      <c r="B130" s="95" t="s">
        <v>753</v>
      </c>
      <c r="C130" s="14">
        <f>+AJ72</f>
        <v>10</v>
      </c>
      <c r="D130" s="12"/>
      <c r="E130" s="14">
        <v>6</v>
      </c>
      <c r="F130" s="14"/>
      <c r="G130" s="14">
        <f>+AJ74</f>
        <v>2</v>
      </c>
      <c r="H130" s="12"/>
      <c r="I130" s="103">
        <v>2</v>
      </c>
      <c r="J130" s="14"/>
      <c r="K130" s="14">
        <f t="shared" si="3"/>
        <v>12</v>
      </c>
      <c r="L130" s="12"/>
      <c r="M130" s="104">
        <f t="shared" si="4"/>
        <v>8</v>
      </c>
      <c r="N130" s="1">
        <f t="shared" si="5"/>
        <v>4</v>
      </c>
      <c r="AY130" s="80" t="str">
        <f>+'[1]69-72復興'!D130</f>
        <v>丁維烑</v>
      </c>
      <c r="AZ130" s="81" t="str">
        <f>+'[1]69-72復興'!K130</f>
        <v>Y</v>
      </c>
      <c r="BA130" s="76">
        <f>+'[1]69-72復興'!AO130</f>
        <v>0</v>
      </c>
      <c r="BB130" s="81" t="str">
        <f>+'[1]69-72復興'!AS130</f>
        <v>仁</v>
      </c>
      <c r="BC130" s="81" t="str">
        <f>+'[1]69-72復興'!AT130</f>
        <v>仁</v>
      </c>
      <c r="BD130" s="81" t="str">
        <f>+'[1]69-72復興'!AU130</f>
        <v>孝</v>
      </c>
      <c r="BE130" s="81">
        <f>+'[1]69-72復興'!AV130</f>
        <v>0</v>
      </c>
      <c r="BF130" s="81">
        <f>+'[1]69-72復興'!AW130</f>
        <v>0</v>
      </c>
      <c r="BG130" s="81">
        <f>+'[1]69-72復興'!AX130</f>
        <v>0</v>
      </c>
      <c r="BH130" s="81">
        <f>+'[1]69-72復興'!AY130</f>
        <v>0</v>
      </c>
    </row>
    <row r="131" spans="2:60" ht="16.5">
      <c r="B131" s="95" t="s">
        <v>754</v>
      </c>
      <c r="C131" s="14">
        <f>+AN72</f>
        <v>14</v>
      </c>
      <c r="D131" s="12"/>
      <c r="E131" s="14">
        <v>10</v>
      </c>
      <c r="F131" s="14"/>
      <c r="G131" s="14">
        <f>+AN74</f>
        <v>0</v>
      </c>
      <c r="H131" s="12"/>
      <c r="I131" s="103"/>
      <c r="J131" s="14"/>
      <c r="K131" s="14">
        <f t="shared" si="3"/>
        <v>14</v>
      </c>
      <c r="L131" s="12"/>
      <c r="M131" s="104">
        <f t="shared" si="4"/>
        <v>10</v>
      </c>
      <c r="N131" s="1">
        <f t="shared" si="5"/>
        <v>4</v>
      </c>
      <c r="AY131" s="80" t="str">
        <f>+'[1]69-72復興'!D131</f>
        <v>于大奎</v>
      </c>
      <c r="AZ131" s="81" t="str">
        <f>+'[1]69-72復興'!K131</f>
        <v>D</v>
      </c>
      <c r="BA131" s="76">
        <f>+'[1]69-72復興'!AO131</f>
        <v>0</v>
      </c>
      <c r="BB131" s="81">
        <f>+'[1]69-72復興'!AS131</f>
        <v>0</v>
      </c>
      <c r="BC131" s="81">
        <f>+'[1]69-72復興'!AT131</f>
        <v>0</v>
      </c>
      <c r="BD131" s="81">
        <f>+'[1]69-72復興'!AU131</f>
        <v>0</v>
      </c>
      <c r="BE131" s="81">
        <f>+'[1]69-72復興'!AV131</f>
        <v>0</v>
      </c>
      <c r="BF131" s="81">
        <f>+'[1]69-72復興'!AW131</f>
        <v>0</v>
      </c>
      <c r="BG131" s="81">
        <f>+'[1]69-72復興'!AX131</f>
        <v>0</v>
      </c>
      <c r="BH131" s="81">
        <f>+'[1]69-72復興'!AY131</f>
        <v>0</v>
      </c>
    </row>
    <row r="132" spans="2:60" ht="16.5">
      <c r="B132" s="95" t="s">
        <v>1096</v>
      </c>
      <c r="C132" s="14">
        <f>+AR72</f>
        <v>13</v>
      </c>
      <c r="D132" s="103">
        <v>1</v>
      </c>
      <c r="E132" s="14">
        <v>10</v>
      </c>
      <c r="F132" s="14"/>
      <c r="G132" s="14">
        <f>+AR74</f>
        <v>0</v>
      </c>
      <c r="H132" s="12"/>
      <c r="I132" s="103"/>
      <c r="J132" s="14"/>
      <c r="K132" s="14">
        <f t="shared" si="3"/>
        <v>13</v>
      </c>
      <c r="L132" s="12"/>
      <c r="M132" s="104">
        <f t="shared" si="4"/>
        <v>10</v>
      </c>
      <c r="N132" s="1">
        <f t="shared" si="5"/>
        <v>4</v>
      </c>
      <c r="AY132" s="80" t="str">
        <f>+'[1]69-72復興'!D132</f>
        <v>孔慶明</v>
      </c>
      <c r="AZ132" s="81">
        <f>+'[1]69-72復興'!K132</f>
        <v>0</v>
      </c>
      <c r="BA132" s="76">
        <f>+'[1]69-72復興'!AO132</f>
        <v>0</v>
      </c>
      <c r="BB132" s="81" t="str">
        <f>+'[1]69-72復興'!AS132</f>
        <v>信</v>
      </c>
      <c r="BC132" s="81" t="str">
        <f>+'[1]69-72復興'!AT132</f>
        <v>信</v>
      </c>
      <c r="BD132" s="81" t="str">
        <f>+'[1]69-72復興'!AU132</f>
        <v>忠</v>
      </c>
      <c r="BE132" s="81">
        <f>+'[1]69-72復興'!AV132</f>
        <v>0</v>
      </c>
      <c r="BF132" s="81">
        <f>+'[1]69-72復興'!AW132</f>
        <v>0</v>
      </c>
      <c r="BG132" s="81">
        <f>+'[1]69-72復興'!AX132</f>
        <v>0</v>
      </c>
      <c r="BH132" s="81">
        <f>+'[1]69-72復興'!AY132</f>
        <v>0</v>
      </c>
    </row>
    <row r="133" spans="2:60" ht="16.5">
      <c r="B133" s="95" t="s">
        <v>1097</v>
      </c>
      <c r="C133" s="14">
        <f>+AV72</f>
        <v>9</v>
      </c>
      <c r="D133" s="103">
        <v>1</v>
      </c>
      <c r="E133" s="14">
        <v>6</v>
      </c>
      <c r="F133" s="14"/>
      <c r="G133" s="14">
        <f>+AV74</f>
        <v>0</v>
      </c>
      <c r="H133" s="12"/>
      <c r="I133" s="103"/>
      <c r="J133" s="14"/>
      <c r="K133" s="14">
        <f t="shared" si="3"/>
        <v>9</v>
      </c>
      <c r="L133" s="12"/>
      <c r="M133" s="104">
        <f t="shared" si="4"/>
        <v>6</v>
      </c>
      <c r="N133" s="1">
        <f t="shared" si="5"/>
        <v>4</v>
      </c>
      <c r="AY133" s="80" t="str">
        <f>+'[1]69-72復興'!D133</f>
        <v>王中興</v>
      </c>
      <c r="AZ133" s="81" t="str">
        <f>+'[1]69-72復興'!K133</f>
        <v>Y</v>
      </c>
      <c r="BA133" s="76">
        <f>+'[1]69-72復興'!AO133</f>
        <v>0</v>
      </c>
      <c r="BB133" s="81">
        <f>+'[1]69-72復興'!AS133</f>
        <v>0</v>
      </c>
      <c r="BC133" s="81">
        <f>+'[1]69-72復興'!AT133</f>
        <v>0</v>
      </c>
      <c r="BD133" s="81" t="str">
        <f>+'[1]69-72復興'!AU133</f>
        <v>信</v>
      </c>
      <c r="BE133" s="81">
        <f>+'[1]69-72復興'!AV133</f>
        <v>0</v>
      </c>
      <c r="BF133" s="81">
        <f>+'[1]69-72復興'!AW133</f>
        <v>0</v>
      </c>
      <c r="BG133" s="81" t="str">
        <f>+'[1]69-72復興'!AX133</f>
        <v>仁</v>
      </c>
      <c r="BH133" s="81" t="str">
        <f>+'[1]69-72復興'!AY133</f>
        <v>Line</v>
      </c>
    </row>
    <row r="134" spans="2:60" ht="17.25" thickBot="1">
      <c r="B134" s="95" t="s">
        <v>562</v>
      </c>
      <c r="C134" s="105">
        <f>SUM(C128:C133)</f>
        <v>82</v>
      </c>
      <c r="D134" s="105">
        <f>SUM(D128:D133)</f>
        <v>4</v>
      </c>
      <c r="E134" s="105">
        <f>SUM(E128:E133)</f>
        <v>49</v>
      </c>
      <c r="F134" s="105"/>
      <c r="G134" s="105">
        <f>SUM(G128:G133)</f>
        <v>2</v>
      </c>
      <c r="H134" s="106"/>
      <c r="I134" s="107">
        <f>SUM(I128:I133)</f>
        <v>2</v>
      </c>
      <c r="J134" s="105"/>
      <c r="K134" s="105">
        <f t="shared" si="3"/>
        <v>84</v>
      </c>
      <c r="L134" s="105">
        <f>+D134+H134</f>
        <v>4</v>
      </c>
      <c r="M134" s="108">
        <f>+E134+I134</f>
        <v>51</v>
      </c>
      <c r="N134" s="107">
        <f>SUM(N128:N133)</f>
        <v>37</v>
      </c>
      <c r="S134" s="1">
        <f>+C134+D134-E134</f>
        <v>37</v>
      </c>
      <c r="T134" s="3">
        <f>+S134*2+S136</f>
        <v>123</v>
      </c>
      <c r="U134" s="3">
        <v>150</v>
      </c>
      <c r="V134" s="1">
        <v>300</v>
      </c>
      <c r="W134" s="1">
        <v>350</v>
      </c>
      <c r="AY134" s="80" t="str">
        <f>+'[1]69-72復興'!D134</f>
        <v>王文寧</v>
      </c>
      <c r="AZ134" s="81" t="str">
        <f>+'[1]69-72復興'!K134</f>
        <v>Y</v>
      </c>
      <c r="BA134" s="76" t="str">
        <f>+'[1]69-72復興'!AO134</f>
        <v>M</v>
      </c>
      <c r="BB134" s="81" t="str">
        <f>+'[1]69-72復興'!AS134</f>
        <v>忠</v>
      </c>
      <c r="BC134" s="81" t="str">
        <f>+'[1]69-72復興'!AT134</f>
        <v>忠</v>
      </c>
      <c r="BD134" s="81" t="str">
        <f>+'[1]69-72復興'!AU134</f>
        <v>孝</v>
      </c>
      <c r="BE134" s="81" t="str">
        <f>+'[1]69-72復興'!AV134</f>
        <v>愛</v>
      </c>
      <c r="BF134" s="81" t="str">
        <f>+'[1]69-72復興'!AW134</f>
        <v>愛</v>
      </c>
      <c r="BG134" s="81" t="str">
        <f>+'[1]69-72復興'!AX134</f>
        <v>愛</v>
      </c>
      <c r="BH134" s="81">
        <f>+'[1]69-72復興'!AY134</f>
        <v>0</v>
      </c>
    </row>
    <row r="135" spans="2:60" ht="15.75" thickTop="1">
      <c r="B135" s="90"/>
      <c r="C135" s="14"/>
      <c r="D135" s="12"/>
      <c r="E135" s="14"/>
      <c r="F135" s="14"/>
      <c r="G135" s="14"/>
      <c r="H135" s="12"/>
      <c r="I135" s="12"/>
      <c r="J135" s="14"/>
      <c r="K135" s="14"/>
      <c r="L135" s="12"/>
      <c r="M135" s="91"/>
      <c r="AY135" s="80" t="str">
        <f>+'[1]69-72復興'!D135</f>
        <v>王右成</v>
      </c>
      <c r="AZ135" s="81" t="str">
        <f>+'[1]69-72復興'!K135</f>
        <v>Y</v>
      </c>
      <c r="BA135" s="76">
        <f>+'[1]69-72復興'!AO135</f>
        <v>0</v>
      </c>
      <c r="BB135" s="81" t="str">
        <f>+'[1]69-72復興'!AS135</f>
        <v>仁</v>
      </c>
      <c r="BC135" s="81" t="str">
        <f>+'[1]69-72復興'!AT135</f>
        <v>仁</v>
      </c>
      <c r="BD135" s="81" t="str">
        <f>+'[1]69-72復興'!AU135</f>
        <v>孝</v>
      </c>
      <c r="BE135" s="81" t="str">
        <f>+'[1]69-72復興'!AV135</f>
        <v>勇</v>
      </c>
      <c r="BF135" s="81">
        <f>+'[1]69-72復興'!AW135</f>
        <v>0</v>
      </c>
      <c r="BG135" s="81">
        <f>+'[1]69-72復興'!AX135</f>
        <v>0</v>
      </c>
      <c r="BH135" s="81">
        <f>+'[1]69-72復興'!AY135</f>
        <v>0</v>
      </c>
    </row>
    <row r="136" spans="2:60" ht="16.5">
      <c r="B136" s="95" t="s">
        <v>1098</v>
      </c>
      <c r="C136" s="109">
        <f>-C116</f>
        <v>-49</v>
      </c>
      <c r="D136" s="109"/>
      <c r="E136" s="110">
        <f>+E126+E134+C136+C136</f>
        <v>0</v>
      </c>
      <c r="F136" s="109"/>
      <c r="G136" s="109">
        <f>-G116</f>
        <v>-2</v>
      </c>
      <c r="H136" s="109"/>
      <c r="I136" s="110">
        <f>+I126+I134+G136+G136</f>
        <v>0</v>
      </c>
      <c r="J136" s="109"/>
      <c r="K136" s="109">
        <f>+C136+G136</f>
        <v>-51</v>
      </c>
      <c r="L136" s="12"/>
      <c r="M136" s="99">
        <f>+M126+M134+K136+K136</f>
        <v>0</v>
      </c>
      <c r="S136" s="1">
        <f>+E134</f>
        <v>49</v>
      </c>
      <c r="AY136" s="80" t="str">
        <f>+'[1]69-72復興'!D136</f>
        <v>王申如</v>
      </c>
      <c r="AZ136" s="81" t="str">
        <f>+'[1]69-72復興'!K136</f>
        <v>Y</v>
      </c>
      <c r="BA136" s="76">
        <f>+'[1]69-72復興'!AO136</f>
        <v>0</v>
      </c>
      <c r="BB136" s="81">
        <f>+'[1]69-72復興'!AS136</f>
        <v>0</v>
      </c>
      <c r="BC136" s="81">
        <f>+'[1]69-72復興'!AT136</f>
        <v>0</v>
      </c>
      <c r="BD136" s="81">
        <f>+'[1]69-72復興'!AU136</f>
        <v>0</v>
      </c>
      <c r="BE136" s="81" t="str">
        <f>+'[1]69-72復興'!AV136</f>
        <v>愛</v>
      </c>
      <c r="BF136" s="81" t="str">
        <f>+'[1]69-72復興'!AW136</f>
        <v>愛</v>
      </c>
      <c r="BG136" s="81" t="str">
        <f>+'[1]69-72復興'!AX136</f>
        <v>愛</v>
      </c>
      <c r="BH136" s="81">
        <f>+'[1]69-72復興'!AY136</f>
        <v>0</v>
      </c>
    </row>
    <row r="137" spans="2:60" ht="15">
      <c r="B137" s="90"/>
      <c r="C137" s="14"/>
      <c r="D137" s="14"/>
      <c r="E137" s="14"/>
      <c r="F137" s="14"/>
      <c r="G137" s="14"/>
      <c r="H137" s="14"/>
      <c r="I137" s="14"/>
      <c r="J137" s="14"/>
      <c r="K137" s="14">
        <f>+C137+G137</f>
        <v>0</v>
      </c>
      <c r="L137" s="12"/>
      <c r="M137" s="91"/>
      <c r="T137" s="3" t="s">
        <v>749</v>
      </c>
      <c r="AY137" s="80" t="str">
        <f>+'[1]69-72復興'!D137</f>
        <v>王仲娣</v>
      </c>
      <c r="AZ137" s="81" t="str">
        <f>+'[1]69-72復興'!K137</f>
        <v>Y</v>
      </c>
      <c r="BA137" s="76">
        <f>+'[1]69-72復興'!AO137</f>
        <v>0</v>
      </c>
      <c r="BB137" s="81" t="str">
        <f>+'[1]69-72復興'!AS137</f>
        <v>忠</v>
      </c>
      <c r="BC137" s="81" t="str">
        <f>+'[1]69-72復興'!AT137</f>
        <v>忠</v>
      </c>
      <c r="BD137" s="81" t="str">
        <f>+'[1]69-72復興'!AU137</f>
        <v>信</v>
      </c>
      <c r="BE137" s="81" t="str">
        <f>+'[1]69-72復興'!AV137</f>
        <v>愛</v>
      </c>
      <c r="BF137" s="81" t="str">
        <f>+'[1]69-72復興'!AW137</f>
        <v>愛</v>
      </c>
      <c r="BG137" s="81" t="str">
        <f>+'[1]69-72復興'!AX137</f>
        <v>愛</v>
      </c>
      <c r="BH137" s="81">
        <f>+'[1]69-72復興'!AY137</f>
        <v>0</v>
      </c>
    </row>
    <row r="138" spans="2:60" ht="15.75" thickBot="1">
      <c r="B138" s="90"/>
      <c r="C138" s="111">
        <f>+C126+C134+C136</f>
        <v>131</v>
      </c>
      <c r="D138" s="111">
        <f>+D126+D134+D136</f>
        <v>20</v>
      </c>
      <c r="E138" s="112"/>
      <c r="F138" s="111"/>
      <c r="G138" s="111">
        <f>+G126+G134+G136</f>
        <v>4</v>
      </c>
      <c r="H138" s="112"/>
      <c r="I138" s="112"/>
      <c r="J138" s="111"/>
      <c r="K138" s="111">
        <f>+C138+G138</f>
        <v>135</v>
      </c>
      <c r="L138" s="112"/>
      <c r="M138" s="113"/>
      <c r="N138" s="111">
        <f>+N126+N134+N136</f>
        <v>151</v>
      </c>
      <c r="S138" s="111">
        <f>+S126+S134+S136</f>
        <v>151</v>
      </c>
      <c r="U138" s="111">
        <f>+U126+U134+U136</f>
        <v>350</v>
      </c>
      <c r="V138" s="111">
        <f>+V126+V134+V136</f>
        <v>700</v>
      </c>
      <c r="W138" s="111">
        <f>+W126+W134+W136</f>
        <v>800</v>
      </c>
      <c r="AY138" s="80" t="str">
        <f>+'[1]69-72復興'!D138</f>
        <v>王秀帷</v>
      </c>
      <c r="AZ138" s="81" t="str">
        <f>+'[1]69-72復興'!K138</f>
        <v>Y</v>
      </c>
      <c r="BA138" s="76" t="str">
        <f>+'[1]69-72復興'!AO138</f>
        <v>M</v>
      </c>
      <c r="BB138" s="81">
        <f>+'[1]69-72復興'!AS138</f>
        <v>0</v>
      </c>
      <c r="BC138" s="81">
        <f>+'[1]69-72復興'!AT138</f>
        <v>0</v>
      </c>
      <c r="BD138" s="81" t="str">
        <f>+'[1]69-72復興'!AU138</f>
        <v>愛</v>
      </c>
      <c r="BE138" s="81" t="str">
        <f>+'[1]69-72復興'!AV138</f>
        <v>愛</v>
      </c>
      <c r="BF138" s="81" t="str">
        <f>+'[1]69-72復興'!AW138</f>
        <v>愛</v>
      </c>
      <c r="BG138" s="81" t="str">
        <f>+'[1]69-72復興'!AX138</f>
        <v>愛</v>
      </c>
      <c r="BH138" s="81" t="str">
        <f>+'[1]69-72復興'!AY138</f>
        <v>Line</v>
      </c>
    </row>
    <row r="139" spans="2:60" ht="15.75" thickTop="1">
      <c r="B139" s="90"/>
      <c r="C139" s="14"/>
      <c r="D139" s="12"/>
      <c r="E139" s="12"/>
      <c r="F139" s="14"/>
      <c r="G139" s="14"/>
      <c r="H139" s="12"/>
      <c r="I139" s="12"/>
      <c r="J139" s="14"/>
      <c r="K139" s="14"/>
      <c r="L139" s="12"/>
      <c r="M139" s="91"/>
      <c r="AY139" s="80"/>
      <c r="AZ139" s="81"/>
      <c r="BA139" s="76"/>
      <c r="BB139" s="81"/>
      <c r="BC139" s="81"/>
      <c r="BD139" s="81"/>
      <c r="BE139" s="81"/>
      <c r="BF139" s="81"/>
      <c r="BG139" s="81"/>
      <c r="BH139" s="81"/>
    </row>
    <row r="140" spans="2:60" ht="16.5">
      <c r="B140" s="95" t="s">
        <v>550</v>
      </c>
      <c r="C140" s="14">
        <f>+D138</f>
        <v>20</v>
      </c>
      <c r="D140" s="12"/>
      <c r="E140" s="12"/>
      <c r="F140" s="14"/>
      <c r="G140" s="14"/>
      <c r="H140" s="12"/>
      <c r="I140" s="12"/>
      <c r="J140" s="14"/>
      <c r="K140" s="14">
        <f>+C140+G140</f>
        <v>20</v>
      </c>
      <c r="L140" s="12"/>
      <c r="M140" s="91"/>
      <c r="AY140" s="80" t="str">
        <f>+'[1]69-72復興'!D139</f>
        <v>王佩玉</v>
      </c>
      <c r="AZ140" s="81" t="str">
        <f>+'[1]69-72復興'!K139</f>
        <v>Y</v>
      </c>
      <c r="BA140" s="76">
        <f>+'[1]69-72復興'!AO139</f>
        <v>0</v>
      </c>
      <c r="BB140" s="81">
        <f>+'[1]69-72復興'!AS139</f>
        <v>0</v>
      </c>
      <c r="BC140" s="81">
        <f>+'[1]69-72復興'!AT139</f>
        <v>0</v>
      </c>
      <c r="BD140" s="81">
        <f>+'[1]69-72復興'!AU139</f>
        <v>0</v>
      </c>
      <c r="BE140" s="81" t="str">
        <f>+'[1]69-72復興'!AV139</f>
        <v>愛</v>
      </c>
      <c r="BF140" s="81" t="str">
        <f>+'[1]69-72復興'!AW139</f>
        <v>愛</v>
      </c>
      <c r="BG140" s="81" t="str">
        <f>+'[1]69-72復興'!AX139</f>
        <v>愛</v>
      </c>
      <c r="BH140" s="81" t="str">
        <f>+'[1]69-72復興'!AY139</f>
        <v>Line</v>
      </c>
    </row>
    <row r="141" spans="2:60" ht="16.5">
      <c r="B141" s="95"/>
      <c r="C141" s="14"/>
      <c r="D141" s="12"/>
      <c r="E141" s="12"/>
      <c r="F141" s="14"/>
      <c r="G141" s="14"/>
      <c r="H141" s="12"/>
      <c r="I141" s="12"/>
      <c r="J141" s="14"/>
      <c r="K141" s="14"/>
      <c r="L141" s="12"/>
      <c r="M141" s="91"/>
      <c r="AY141" s="80"/>
      <c r="AZ141" s="81"/>
      <c r="BA141" s="76"/>
      <c r="BB141" s="81"/>
      <c r="BC141" s="81"/>
      <c r="BD141" s="81"/>
      <c r="BE141" s="81"/>
      <c r="BF141" s="81"/>
      <c r="BG141" s="81"/>
      <c r="BH141" s="81"/>
    </row>
    <row r="142" spans="2:60" ht="17.25" thickBot="1">
      <c r="B142" s="95"/>
      <c r="C142" s="105">
        <f>+C138+C140</f>
        <v>151</v>
      </c>
      <c r="D142" s="106"/>
      <c r="E142" s="106"/>
      <c r="F142" s="105"/>
      <c r="G142" s="105">
        <f>+G138+G140</f>
        <v>4</v>
      </c>
      <c r="H142" s="106"/>
      <c r="I142" s="106"/>
      <c r="J142" s="105"/>
      <c r="K142" s="105">
        <f>+C142+G142</f>
        <v>155</v>
      </c>
      <c r="L142" s="106"/>
      <c r="M142" s="122"/>
      <c r="N142" s="105">
        <f>+N138+N140</f>
        <v>151</v>
      </c>
      <c r="AY142" s="80"/>
      <c r="AZ142" s="81"/>
      <c r="BA142" s="76"/>
      <c r="BB142" s="81"/>
      <c r="BC142" s="81"/>
      <c r="BD142" s="81"/>
      <c r="BE142" s="81"/>
      <c r="BF142" s="81"/>
      <c r="BG142" s="81"/>
      <c r="BH142" s="81"/>
    </row>
    <row r="143" spans="2:60" ht="15.75" thickTop="1">
      <c r="B143" s="114"/>
      <c r="C143" s="115"/>
      <c r="D143" s="116"/>
      <c r="E143" s="116"/>
      <c r="F143" s="115"/>
      <c r="G143" s="115"/>
      <c r="H143" s="116"/>
      <c r="I143" s="116"/>
      <c r="J143" s="115"/>
      <c r="K143" s="123">
        <f>+K142-'[1]20191108出席名單'!Q6</f>
        <v>0</v>
      </c>
      <c r="L143" s="116"/>
      <c r="M143" s="117"/>
      <c r="AY143" s="80" t="str">
        <f>+'[1]69-72復興'!D140</f>
        <v>王明德</v>
      </c>
      <c r="AZ143" s="81" t="str">
        <f>+'[1]69-72復興'!K140</f>
        <v>Y</v>
      </c>
      <c r="BA143" s="76">
        <f>+'[1]69-72復興'!AO140</f>
        <v>0</v>
      </c>
      <c r="BB143" s="81">
        <f>+'[1]69-72復興'!AS140</f>
        <v>0</v>
      </c>
      <c r="BC143" s="81">
        <f>+'[1]69-72復興'!AT140</f>
        <v>0</v>
      </c>
      <c r="BD143" s="81">
        <f>+'[1]69-72復興'!AU140</f>
        <v>0</v>
      </c>
      <c r="BE143" s="81">
        <f>+'[1]69-72復興'!AV140</f>
        <v>0</v>
      </c>
      <c r="BF143" s="81">
        <f>+'[1]69-72復興'!AW140</f>
        <v>0</v>
      </c>
      <c r="BG143" s="81" t="str">
        <f>+'[1]69-72復興'!AX140</f>
        <v>勇</v>
      </c>
      <c r="BH143" s="81">
        <f>+'[1]69-72復興'!AY140</f>
        <v>0</v>
      </c>
    </row>
    <row r="144" spans="3:60" ht="15">
      <c r="C144" s="1"/>
      <c r="AY144" s="80" t="str">
        <f>+'[1]69-72復興'!D141</f>
        <v>王相華</v>
      </c>
      <c r="AZ144" s="81" t="str">
        <f>+'[1]69-72復興'!K141</f>
        <v>Y</v>
      </c>
      <c r="BA144" s="76">
        <f>+'[1]69-72復興'!AO141</f>
        <v>0</v>
      </c>
      <c r="BB144" s="81">
        <f>+'[1]69-72復興'!AS141</f>
        <v>0</v>
      </c>
      <c r="BC144" s="81">
        <f>+'[1]69-72復興'!AT141</f>
        <v>0</v>
      </c>
      <c r="BD144" s="81">
        <f>+'[1]69-72復興'!AU141</f>
        <v>0</v>
      </c>
      <c r="BE144" s="81" t="str">
        <f>+'[1]69-72復興'!AV141</f>
        <v>愛</v>
      </c>
      <c r="BF144" s="81" t="str">
        <f>+'[1]69-72復興'!AW141</f>
        <v>愛</v>
      </c>
      <c r="BG144" s="81" t="str">
        <f>+'[1]69-72復興'!AX141</f>
        <v>愛</v>
      </c>
      <c r="BH144" s="81" t="str">
        <f>+'[1]69-72復興'!AY141</f>
        <v>Line</v>
      </c>
    </row>
    <row r="145" spans="3:60" ht="15">
      <c r="C145" s="1"/>
      <c r="AY145" s="80" t="str">
        <f>+'[1]69-72復興'!D142</f>
        <v>王美玲</v>
      </c>
      <c r="AZ145" s="81" t="str">
        <f>+'[1]69-72復興'!K142</f>
        <v>Y</v>
      </c>
      <c r="BA145" s="76">
        <f>+'[1]69-72復興'!AO142</f>
        <v>0</v>
      </c>
      <c r="BB145" s="81">
        <f>+'[1]69-72復興'!AS142</f>
        <v>0</v>
      </c>
      <c r="BC145" s="81">
        <f>+'[1]69-72復興'!AT142</f>
        <v>0</v>
      </c>
      <c r="BD145" s="81">
        <f>+'[1]69-72復興'!AU142</f>
        <v>0</v>
      </c>
      <c r="BE145" s="81" t="str">
        <f>+'[1]69-72復興'!AV142</f>
        <v>智</v>
      </c>
      <c r="BF145" s="81" t="str">
        <f>+'[1]69-72復興'!AW142</f>
        <v>智</v>
      </c>
      <c r="BG145" s="81" t="str">
        <f>+'[1]69-72復興'!AX142</f>
        <v>智</v>
      </c>
      <c r="BH145" s="81">
        <f>+'[1]69-72復興'!AY142</f>
        <v>0</v>
      </c>
    </row>
    <row r="146" spans="3:60" ht="15">
      <c r="C146" s="1"/>
      <c r="AY146" s="80" t="str">
        <f>+'[1]69-72復興'!D143</f>
        <v>王茱麗</v>
      </c>
      <c r="AZ146" s="81" t="str">
        <f>+'[1]69-72復興'!K143</f>
        <v>Y</v>
      </c>
      <c r="BA146" s="76">
        <f>+'[1]69-72復興'!AO143</f>
        <v>0</v>
      </c>
      <c r="BB146" s="81">
        <f>+'[1]69-72復興'!AS143</f>
        <v>0</v>
      </c>
      <c r="BC146" s="81">
        <f>+'[1]69-72復興'!AT143</f>
        <v>0</v>
      </c>
      <c r="BD146" s="81" t="str">
        <f>+'[1]69-72復興'!AU143</f>
        <v>信</v>
      </c>
      <c r="BE146" s="81" t="str">
        <f>+'[1]69-72復興'!AV143</f>
        <v>智</v>
      </c>
      <c r="BF146" s="81" t="str">
        <f>+'[1]69-72復興'!AW143</f>
        <v>智</v>
      </c>
      <c r="BG146" s="81" t="str">
        <f>+'[1]69-72復興'!AX143</f>
        <v>智</v>
      </c>
      <c r="BH146" s="81">
        <f>+'[1]69-72復興'!AY143</f>
        <v>0</v>
      </c>
    </row>
    <row r="147" spans="3:60" ht="15">
      <c r="C147" s="1"/>
      <c r="AY147" s="80" t="str">
        <f>+'[1]69-72復興'!D144</f>
        <v>王敏書</v>
      </c>
      <c r="AZ147" s="81">
        <f>+'[1]69-72復興'!K144</f>
        <v>0</v>
      </c>
      <c r="BA147" s="76">
        <f>+'[1]69-72復興'!AO144</f>
        <v>0</v>
      </c>
      <c r="BB147" s="81">
        <f>+'[1]69-72復興'!AS144</f>
        <v>0</v>
      </c>
      <c r="BC147" s="81">
        <f>+'[1]69-72復興'!AT144</f>
        <v>0</v>
      </c>
      <c r="BD147" s="81" t="str">
        <f>+'[1]69-72復興'!AU144</f>
        <v>信</v>
      </c>
      <c r="BE147" s="81">
        <f>+'[1]69-72復興'!AV144</f>
        <v>0</v>
      </c>
      <c r="BF147" s="81">
        <f>+'[1]69-72復興'!AW144</f>
        <v>0</v>
      </c>
      <c r="BG147" s="81">
        <f>+'[1]69-72復興'!AX144</f>
        <v>0</v>
      </c>
      <c r="BH147" s="81">
        <f>+'[1]69-72復興'!AY144</f>
        <v>0</v>
      </c>
    </row>
    <row r="148" spans="3:60" ht="15">
      <c r="C148" s="1"/>
      <c r="AY148" s="80" t="str">
        <f>+'[1]69-72復興'!D145</f>
        <v>王凱利</v>
      </c>
      <c r="AZ148" s="81">
        <f>+'[1]69-72復興'!K145</f>
        <v>0</v>
      </c>
      <c r="BA148" s="76">
        <f>+'[1]69-72復興'!AO145</f>
        <v>0</v>
      </c>
      <c r="BB148" s="81">
        <f>+'[1]69-72復興'!AS145</f>
        <v>0</v>
      </c>
      <c r="BC148" s="81">
        <f>+'[1]69-72復興'!AT145</f>
        <v>0</v>
      </c>
      <c r="BD148" s="81">
        <f>+'[1]69-72復興'!AU145</f>
        <v>0</v>
      </c>
      <c r="BE148" s="81">
        <f>+'[1]69-72復興'!AV145</f>
        <v>0</v>
      </c>
      <c r="BF148" s="81">
        <f>+'[1]69-72復興'!AW145</f>
        <v>0</v>
      </c>
      <c r="BG148" s="81" t="str">
        <f>+'[1]69-72復興'!AX145</f>
        <v>仁</v>
      </c>
      <c r="BH148" s="81">
        <f>+'[1]69-72復興'!AY145</f>
        <v>0</v>
      </c>
    </row>
    <row r="149" spans="3:60" ht="15">
      <c r="C149" s="1"/>
      <c r="AY149" s="80" t="str">
        <f>+'[1]69-72復興'!D146</f>
        <v>王隆祥</v>
      </c>
      <c r="AZ149" s="81" t="str">
        <f>+'[1]69-72復興'!K146</f>
        <v>Y</v>
      </c>
      <c r="BA149" s="76">
        <f>+'[1]69-72復興'!AO146</f>
        <v>0</v>
      </c>
      <c r="BB149" s="81" t="str">
        <f>+'[1]69-72復興'!AS146</f>
        <v>X</v>
      </c>
      <c r="BC149" s="81" t="str">
        <f>+'[1]69-72復興'!AT146</f>
        <v>X</v>
      </c>
      <c r="BD149" s="81" t="str">
        <f>+'[1]69-72復興'!AU146</f>
        <v>忠</v>
      </c>
      <c r="BE149" s="81">
        <f>+'[1]69-72復興'!AV146</f>
        <v>0</v>
      </c>
      <c r="BF149" s="81">
        <f>+'[1]69-72復興'!AW146</f>
        <v>0</v>
      </c>
      <c r="BG149" s="81">
        <f>+'[1]69-72復興'!AX146</f>
        <v>0</v>
      </c>
      <c r="BH149" s="81">
        <f>+'[1]69-72復興'!AY146</f>
        <v>0</v>
      </c>
    </row>
    <row r="150" spans="3:60" ht="15">
      <c r="C150" s="1"/>
      <c r="AY150" s="80" t="str">
        <f>+'[1]69-72復興'!D147</f>
        <v>王雅惠</v>
      </c>
      <c r="AZ150" s="81" t="str">
        <f>+'[1]69-72復興'!K147</f>
        <v>Y</v>
      </c>
      <c r="BA150" s="76">
        <f>+'[1]69-72復興'!AO147</f>
        <v>0</v>
      </c>
      <c r="BB150" s="81">
        <f>+'[1]69-72復興'!AS147</f>
        <v>0</v>
      </c>
      <c r="BC150" s="81">
        <f>+'[1]69-72復興'!AT147</f>
        <v>0</v>
      </c>
      <c r="BD150" s="81">
        <f>+'[1]69-72復興'!AU147</f>
        <v>0</v>
      </c>
      <c r="BE150" s="81" t="str">
        <f>+'[1]69-72復興'!AV147</f>
        <v>愛</v>
      </c>
      <c r="BF150" s="81" t="str">
        <f>+'[1]69-72復興'!AW147</f>
        <v>愛</v>
      </c>
      <c r="BG150" s="81" t="str">
        <f>+'[1]69-72復興'!AX147</f>
        <v>愛</v>
      </c>
      <c r="BH150" s="81" t="str">
        <f>+'[1]69-72復興'!AY147</f>
        <v>Line</v>
      </c>
    </row>
    <row r="151" spans="3:60" ht="15">
      <c r="C151" s="1"/>
      <c r="AY151" s="80" t="str">
        <f>+'[1]69-72復興'!D148</f>
        <v>王夢梅</v>
      </c>
      <c r="AZ151" s="81">
        <f>+'[1]69-72復興'!K148</f>
        <v>0</v>
      </c>
      <c r="BA151" s="76">
        <f>+'[1]69-72復興'!AO148</f>
        <v>0</v>
      </c>
      <c r="BB151" s="81">
        <f>+'[1]69-72復興'!AS148</f>
        <v>0</v>
      </c>
      <c r="BC151" s="81">
        <f>+'[1]69-72復興'!AT148</f>
        <v>0</v>
      </c>
      <c r="BD151" s="81">
        <f>+'[1]69-72復興'!AU148</f>
        <v>0</v>
      </c>
      <c r="BE151" s="81" t="str">
        <f>+'[1]69-72復興'!AV148</f>
        <v>愛</v>
      </c>
      <c r="BF151" s="81" t="str">
        <f>+'[1]69-72復興'!AW148</f>
        <v>愛</v>
      </c>
      <c r="BG151" s="81" t="str">
        <f>+'[1]69-72復興'!AX148</f>
        <v>愛</v>
      </c>
      <c r="BH151" s="81">
        <f>+'[1]69-72復興'!AY148</f>
        <v>0</v>
      </c>
    </row>
    <row r="152" spans="3:60" ht="15">
      <c r="C152" s="1"/>
      <c r="AY152" s="80" t="str">
        <f>+'[1]69-72復興'!D149</f>
        <v>王維耀</v>
      </c>
      <c r="AZ152" s="81" t="str">
        <f>+'[1]69-72復興'!K149</f>
        <v>Y</v>
      </c>
      <c r="BA152" s="76">
        <f>+'[1]69-72復興'!AO149</f>
        <v>0</v>
      </c>
      <c r="BB152" s="81">
        <f>+'[1]69-72復興'!AS149</f>
        <v>0</v>
      </c>
      <c r="BC152" s="81">
        <f>+'[1]69-72復興'!AT149</f>
        <v>0</v>
      </c>
      <c r="BD152" s="81" t="str">
        <f>+'[1]69-72復興'!AU149</f>
        <v>仁</v>
      </c>
      <c r="BE152" s="81">
        <f>+'[1]69-72復興'!AV149</f>
        <v>0</v>
      </c>
      <c r="BF152" s="81">
        <f>+'[1]69-72復興'!AW149</f>
        <v>0</v>
      </c>
      <c r="BG152" s="81">
        <f>+'[1]69-72復興'!AX149</f>
        <v>0</v>
      </c>
      <c r="BH152" s="81">
        <f>+'[1]69-72復興'!AY149</f>
        <v>0</v>
      </c>
    </row>
    <row r="153" spans="3:60" ht="15">
      <c r="C153" s="1"/>
      <c r="AY153" s="80" t="str">
        <f>+'[1]69-72復興'!D150</f>
        <v>王衛國</v>
      </c>
      <c r="AZ153" s="81" t="str">
        <f>+'[1]69-72復興'!K150</f>
        <v>D</v>
      </c>
      <c r="BA153" s="76">
        <f>+'[1]69-72復興'!AO150</f>
        <v>0</v>
      </c>
      <c r="BB153" s="81" t="str">
        <f>+'[1]69-72復興'!AS150</f>
        <v>信</v>
      </c>
      <c r="BC153" s="81" t="str">
        <f>+'[1]69-72復興'!AT150</f>
        <v>信</v>
      </c>
      <c r="BD153" s="81" t="str">
        <f>+'[1]69-72復興'!AU150</f>
        <v>孝</v>
      </c>
      <c r="BE153" s="81">
        <f>+'[1]69-72復興'!AV150</f>
        <v>0</v>
      </c>
      <c r="BF153" s="81">
        <f>+'[1]69-72復興'!AW150</f>
        <v>0</v>
      </c>
      <c r="BG153" s="81" t="str">
        <f>+'[1]69-72復興'!AX150</f>
        <v>信</v>
      </c>
      <c r="BH153" s="81">
        <f>+'[1]69-72復興'!AY150</f>
        <v>0</v>
      </c>
    </row>
    <row r="154" spans="3:60" ht="15">
      <c r="C154" s="1"/>
      <c r="AY154" s="80" t="str">
        <f>+'[1]69-72復興'!D151</f>
        <v>王魯霞</v>
      </c>
      <c r="AZ154" s="81" t="str">
        <f>+'[1]69-72復興'!K151</f>
        <v>Y</v>
      </c>
      <c r="BA154" s="76">
        <f>+'[1]69-72復興'!AO151</f>
        <v>0</v>
      </c>
      <c r="BB154" s="81">
        <f>+'[1]69-72復興'!AS151</f>
        <v>0</v>
      </c>
      <c r="BC154" s="81">
        <f>+'[1]69-72復興'!AT151</f>
        <v>0</v>
      </c>
      <c r="BD154" s="81" t="str">
        <f>+'[1]69-72復興'!AU151</f>
        <v>義</v>
      </c>
      <c r="BE154" s="81" t="str">
        <f>+'[1]69-72復興'!AV151</f>
        <v>愛</v>
      </c>
      <c r="BF154" s="81" t="str">
        <f>+'[1]69-72復興'!AW151</f>
        <v>愛</v>
      </c>
      <c r="BG154" s="81" t="str">
        <f>+'[1]69-72復興'!AX151</f>
        <v>愛</v>
      </c>
      <c r="BH154" s="81">
        <f>+'[1]69-72復興'!AY151</f>
        <v>0</v>
      </c>
    </row>
    <row r="155" spans="3:60" ht="15">
      <c r="C155" s="1"/>
      <c r="AY155" s="80" t="str">
        <f>+'[1]69-72復興'!D152</f>
        <v>王曉伯</v>
      </c>
      <c r="AZ155" s="81" t="str">
        <f>+'[1]69-72復興'!K152</f>
        <v>Y</v>
      </c>
      <c r="BA155" s="76">
        <f>+'[1]69-72復興'!AO152</f>
        <v>0</v>
      </c>
      <c r="BB155" s="81">
        <f>+'[1]69-72復興'!AS152</f>
        <v>0</v>
      </c>
      <c r="BC155" s="81">
        <f>+'[1]69-72復興'!AT152</f>
        <v>0</v>
      </c>
      <c r="BD155" s="81">
        <f>+'[1]69-72復興'!AU152</f>
        <v>0</v>
      </c>
      <c r="BE155" s="81">
        <f>+'[1]69-72復興'!AV152</f>
        <v>0</v>
      </c>
      <c r="BF155" s="81">
        <f>+'[1]69-72復興'!AW152</f>
        <v>0</v>
      </c>
      <c r="BG155" s="81" t="str">
        <f>+'[1]69-72復興'!AX152</f>
        <v>仁</v>
      </c>
      <c r="BH155" s="81">
        <f>+'[1]69-72復興'!AY152</f>
        <v>0</v>
      </c>
    </row>
    <row r="156" spans="3:60" ht="15">
      <c r="C156" s="1"/>
      <c r="AY156" s="80" t="str">
        <f>+'[1]69-72復興'!D153</f>
        <v>王靜媛</v>
      </c>
      <c r="AZ156" s="81" t="str">
        <f>+'[1]69-72復興'!K153</f>
        <v>Y</v>
      </c>
      <c r="BA156" s="76">
        <f>+'[1]69-72復興'!AO153</f>
        <v>0</v>
      </c>
      <c r="BB156" s="81">
        <f>+'[1]69-72復興'!AS153</f>
        <v>0</v>
      </c>
      <c r="BC156" s="81">
        <f>+'[1]69-72復興'!AT153</f>
        <v>0</v>
      </c>
      <c r="BD156" s="81">
        <f>+'[1]69-72復興'!AU153</f>
        <v>0</v>
      </c>
      <c r="BE156" s="81" t="str">
        <f>+'[1]69-72復興'!AV153</f>
        <v>愛</v>
      </c>
      <c r="BF156" s="81" t="str">
        <f>+'[1]69-72復興'!AW153</f>
        <v>愛</v>
      </c>
      <c r="BG156" s="81" t="str">
        <f>+'[1]69-72復興'!AX153</f>
        <v>愛</v>
      </c>
      <c r="BH156" s="81">
        <f>+'[1]69-72復興'!AY153</f>
        <v>0</v>
      </c>
    </row>
    <row r="157" spans="3:60" ht="15">
      <c r="C157" s="1"/>
      <c r="AY157" s="80" t="str">
        <f>+'[1]69-72復興'!D154</f>
        <v>王寶康</v>
      </c>
      <c r="AZ157" s="81" t="str">
        <f>+'[1]69-72復興'!K154</f>
        <v>Y</v>
      </c>
      <c r="BA157" s="76">
        <f>+'[1]69-72復興'!AO154</f>
        <v>0</v>
      </c>
      <c r="BB157" s="81">
        <f>+'[1]69-72復興'!AS154</f>
        <v>0</v>
      </c>
      <c r="BC157" s="81">
        <f>+'[1]69-72復興'!AT154</f>
        <v>0</v>
      </c>
      <c r="BD157" s="81">
        <f>+'[1]69-72復興'!AU154</f>
        <v>0</v>
      </c>
      <c r="BE157" s="81">
        <f>+'[1]69-72復興'!AV154</f>
        <v>0</v>
      </c>
      <c r="BF157" s="81">
        <f>+'[1]69-72復興'!AW154</f>
        <v>0</v>
      </c>
      <c r="BG157" s="81" t="str">
        <f>+'[1]69-72復興'!AX154</f>
        <v>勇</v>
      </c>
      <c r="BH157" s="81">
        <f>+'[1]69-72復興'!AY154</f>
        <v>0</v>
      </c>
    </row>
    <row r="158" spans="3:60" ht="15">
      <c r="C158" s="1"/>
      <c r="AY158" s="80" t="str">
        <f>+'[1]69-72復興'!D155</f>
        <v>王藹士</v>
      </c>
      <c r="AZ158" s="81" t="str">
        <f>+'[1]69-72復興'!K155</f>
        <v>Y</v>
      </c>
      <c r="BA158" s="76">
        <f>+'[1]69-72復興'!AO155</f>
        <v>0</v>
      </c>
      <c r="BB158" s="81" t="str">
        <f>+'[1]69-72復興'!AS155</f>
        <v>忠</v>
      </c>
      <c r="BC158" s="81" t="str">
        <f>+'[1]69-72復興'!AT155</f>
        <v>忠</v>
      </c>
      <c r="BD158" s="81" t="str">
        <f>+'[1]69-72復興'!AU155</f>
        <v>仁</v>
      </c>
      <c r="BE158" s="81" t="str">
        <f>+'[1]69-72復興'!AV155</f>
        <v>愛</v>
      </c>
      <c r="BF158" s="81" t="str">
        <f>+'[1]69-72復興'!AW155</f>
        <v>愛</v>
      </c>
      <c r="BG158" s="81" t="str">
        <f>+'[1]69-72復興'!AX155</f>
        <v>愛</v>
      </c>
      <c r="BH158" s="81" t="str">
        <f>+'[1]69-72復興'!AY155</f>
        <v>Line</v>
      </c>
    </row>
    <row r="159" spans="3:60" ht="15">
      <c r="C159" s="1"/>
      <c r="AY159" s="80" t="str">
        <f>+'[1]69-72復興'!D156</f>
        <v>丘旭鴻</v>
      </c>
      <c r="AZ159" s="81">
        <f>+'[1]69-72復興'!K156</f>
        <v>0</v>
      </c>
      <c r="BA159" s="76">
        <f>+'[1]69-72復興'!AO156</f>
        <v>0</v>
      </c>
      <c r="BB159" s="81">
        <f>+'[1]69-72復興'!AS156</f>
        <v>0</v>
      </c>
      <c r="BC159" s="81">
        <f>+'[1]69-72復興'!AT156</f>
        <v>0</v>
      </c>
      <c r="BD159" s="81">
        <f>+'[1]69-72復興'!AU156</f>
        <v>0</v>
      </c>
      <c r="BE159" s="81">
        <f>+'[1]69-72復興'!AV156</f>
        <v>0</v>
      </c>
      <c r="BF159" s="81">
        <f>+'[1]69-72復興'!AW156</f>
        <v>0</v>
      </c>
      <c r="BG159" s="81" t="str">
        <f>+'[1]69-72復興'!AX156</f>
        <v>望</v>
      </c>
      <c r="BH159" s="81">
        <f>+'[1]69-72復興'!AY156</f>
        <v>0</v>
      </c>
    </row>
    <row r="160" spans="3:60" ht="15">
      <c r="C160" s="1"/>
      <c r="AY160" s="80" t="str">
        <f>+'[1]69-72復興'!D157</f>
        <v>史習遠</v>
      </c>
      <c r="AZ160" s="81">
        <f>+'[1]69-72復興'!K157</f>
        <v>0</v>
      </c>
      <c r="BA160" s="76">
        <f>+'[1]69-72復興'!AO157</f>
        <v>0</v>
      </c>
      <c r="BB160" s="81">
        <f>+'[1]69-72復興'!AS157</f>
        <v>0</v>
      </c>
      <c r="BC160" s="81">
        <f>+'[1]69-72復興'!AT157</f>
        <v>0</v>
      </c>
      <c r="BD160" s="81" t="str">
        <f>+'[1]69-72復興'!AU157</f>
        <v>仁</v>
      </c>
      <c r="BE160" s="81">
        <f>+'[1]69-72復興'!AV157</f>
        <v>0</v>
      </c>
      <c r="BF160" s="81">
        <f>+'[1]69-72復興'!AW157</f>
        <v>0</v>
      </c>
      <c r="BG160" s="81">
        <f>+'[1]69-72復興'!AX157</f>
        <v>0</v>
      </c>
      <c r="BH160" s="81">
        <f>+'[1]69-72復興'!AY157</f>
        <v>0</v>
      </c>
    </row>
    <row r="161" spans="3:60" ht="15">
      <c r="C161" s="1"/>
      <c r="AY161" s="80" t="str">
        <f>+'[1]69-72復興'!D158</f>
        <v>甘方中</v>
      </c>
      <c r="AZ161" s="81" t="str">
        <f>+'[1]69-72復興'!K158</f>
        <v>Y</v>
      </c>
      <c r="BA161" s="76">
        <f>+'[1]69-72復興'!AO158</f>
        <v>0</v>
      </c>
      <c r="BB161" s="81">
        <f>+'[1]69-72復興'!AS158</f>
        <v>0</v>
      </c>
      <c r="BC161" s="81">
        <f>+'[1]69-72復興'!AT158</f>
        <v>0</v>
      </c>
      <c r="BD161" s="81">
        <f>+'[1]69-72復興'!AU158</f>
        <v>0</v>
      </c>
      <c r="BE161" s="81" t="str">
        <f>+'[1]69-72復興'!AV158</f>
        <v>智</v>
      </c>
      <c r="BF161" s="81" t="str">
        <f>+'[1]69-72復興'!AW158</f>
        <v>智</v>
      </c>
      <c r="BG161" s="81" t="str">
        <f>+'[1]69-72復興'!AX158</f>
        <v>智</v>
      </c>
      <c r="BH161" s="81" t="str">
        <f>+'[1]69-72復興'!AY158</f>
        <v>Line</v>
      </c>
    </row>
    <row r="162" spans="3:60" ht="15">
      <c r="C162" s="1"/>
      <c r="AY162" s="80" t="str">
        <f>+'[1]69-72復興'!D159</f>
        <v>甘宏珮</v>
      </c>
      <c r="AZ162" s="81" t="str">
        <f>+'[1]69-72復興'!K159</f>
        <v>Y</v>
      </c>
      <c r="BA162" s="76">
        <f>+'[1]69-72復興'!AO159</f>
        <v>0</v>
      </c>
      <c r="BB162" s="81">
        <f>+'[1]69-72復興'!AS159</f>
        <v>0</v>
      </c>
      <c r="BC162" s="81">
        <f>+'[1]69-72復興'!AT159</f>
        <v>0</v>
      </c>
      <c r="BD162" s="81" t="str">
        <f>+'[1]69-72復興'!AU159</f>
        <v>信</v>
      </c>
      <c r="BE162" s="81">
        <f>+'[1]69-72復興'!AV159</f>
        <v>0</v>
      </c>
      <c r="BF162" s="81">
        <f>+'[1]69-72復興'!AW159</f>
        <v>0</v>
      </c>
      <c r="BG162" s="81">
        <f>+'[1]69-72復興'!AX159</f>
        <v>0</v>
      </c>
      <c r="BH162" s="81">
        <f>+'[1]69-72復興'!AY159</f>
        <v>0</v>
      </c>
    </row>
    <row r="163" spans="3:60" ht="15">
      <c r="C163" s="1"/>
      <c r="AY163" s="80" t="str">
        <f>+'[1]69-72復興'!D160</f>
        <v>石　同</v>
      </c>
      <c r="AZ163" s="81" t="str">
        <f>+'[1]69-72復興'!K160</f>
        <v>Y</v>
      </c>
      <c r="BA163" s="76">
        <f>+'[1]69-72復興'!AO160</f>
        <v>0</v>
      </c>
      <c r="BB163" s="81">
        <f>+'[1]69-72復興'!AS160</f>
        <v>0</v>
      </c>
      <c r="BC163" s="81">
        <f>+'[1]69-72復興'!AT160</f>
        <v>0</v>
      </c>
      <c r="BD163" s="81">
        <f>+'[1]69-72復興'!AU160</f>
        <v>0</v>
      </c>
      <c r="BE163" s="81" t="str">
        <f>+'[1]69-72復興'!AV160</f>
        <v>智</v>
      </c>
      <c r="BF163" s="81" t="str">
        <f>+'[1]69-72復興'!AW160</f>
        <v>智</v>
      </c>
      <c r="BG163" s="81" t="str">
        <f>+'[1]69-72復興'!AX160</f>
        <v>智</v>
      </c>
      <c r="BH163" s="81" t="str">
        <f>+'[1]69-72復興'!AY160</f>
        <v>Line</v>
      </c>
    </row>
    <row r="164" spans="3:60" ht="15">
      <c r="C164" s="1"/>
      <c r="AY164" s="80" t="str">
        <f>+'[1]69-72復興'!D161</f>
        <v>伍中怡</v>
      </c>
      <c r="AZ164" s="81" t="str">
        <f>+'[1]69-72復興'!K161</f>
        <v>Y</v>
      </c>
      <c r="BA164" s="76" t="str">
        <f>+'[1]69-72復興'!AO161</f>
        <v>R</v>
      </c>
      <c r="BB164" s="81" t="str">
        <f>+'[1]69-72復興'!AS161</f>
        <v>仁</v>
      </c>
      <c r="BC164" s="81" t="str">
        <f>+'[1]69-72復興'!AT161</f>
        <v>仁</v>
      </c>
      <c r="BD164" s="81" t="str">
        <f>+'[1]69-72復興'!AU161</f>
        <v>忠</v>
      </c>
      <c r="BE164" s="81">
        <f>+'[1]69-72復興'!AV161</f>
        <v>0</v>
      </c>
      <c r="BF164" s="81">
        <f>+'[1]69-72復興'!AW161</f>
        <v>0</v>
      </c>
      <c r="BG164" s="81">
        <f>+'[1]69-72復興'!AX161</f>
        <v>0</v>
      </c>
      <c r="BH164" s="81">
        <f>+'[1]69-72復興'!AY161</f>
        <v>0</v>
      </c>
    </row>
    <row r="165" spans="3:60" ht="15">
      <c r="C165" s="1"/>
      <c r="AY165" s="80" t="str">
        <f>+'[1]69-72復興'!D162</f>
        <v>任奇毅</v>
      </c>
      <c r="AZ165" s="81">
        <f>+'[1]69-72復興'!K162</f>
        <v>0</v>
      </c>
      <c r="BA165" s="76">
        <f>+'[1]69-72復興'!AO162</f>
        <v>0</v>
      </c>
      <c r="BB165" s="81">
        <f>+'[1]69-72復興'!AS162</f>
        <v>0</v>
      </c>
      <c r="BC165" s="81">
        <f>+'[1]69-72復興'!AT162</f>
        <v>0</v>
      </c>
      <c r="BD165" s="81" t="str">
        <f>+'[1]69-72復興'!AU162</f>
        <v>義</v>
      </c>
      <c r="BE165" s="81">
        <f>+'[1]69-72復興'!AV162</f>
        <v>0</v>
      </c>
      <c r="BF165" s="81">
        <f>+'[1]69-72復興'!AW162</f>
        <v>0</v>
      </c>
      <c r="BG165" s="81">
        <f>+'[1]69-72復興'!AX162</f>
        <v>0</v>
      </c>
      <c r="BH165" s="81">
        <f>+'[1]69-72復興'!AY162</f>
        <v>0</v>
      </c>
    </row>
    <row r="166" spans="3:60" ht="15">
      <c r="C166" s="1"/>
      <c r="AY166" s="80" t="str">
        <f>+'[1]69-72復興'!D163</f>
        <v>任慶興</v>
      </c>
      <c r="AZ166" s="81" t="str">
        <f>+'[1]69-72復興'!K163</f>
        <v>Y</v>
      </c>
      <c r="BA166" s="76">
        <f>+'[1]69-72復興'!AO163</f>
        <v>0</v>
      </c>
      <c r="BB166" s="81">
        <f>+'[1]69-72復興'!AS163</f>
        <v>0</v>
      </c>
      <c r="BC166" s="81">
        <f>+'[1]69-72復興'!AT163</f>
        <v>0</v>
      </c>
      <c r="BD166" s="81">
        <f>+'[1]69-72復興'!AU163</f>
        <v>0</v>
      </c>
      <c r="BE166" s="81">
        <f>+'[1]69-72復興'!AV163</f>
        <v>0</v>
      </c>
      <c r="BF166" s="81">
        <f>+'[1]69-72復興'!AW163</f>
        <v>0</v>
      </c>
      <c r="BG166" s="81" t="str">
        <f>+'[1]69-72復興'!AX163</f>
        <v>望</v>
      </c>
      <c r="BH166" s="81">
        <f>+'[1]69-72復興'!AY163</f>
        <v>0</v>
      </c>
    </row>
    <row r="167" spans="3:60" ht="15">
      <c r="C167" s="1"/>
      <c r="AY167" s="80" t="str">
        <f>+'[1]69-72復興'!D164</f>
        <v>戎惠潤</v>
      </c>
      <c r="AZ167" s="81" t="str">
        <f>+'[1]69-72復興'!K164</f>
        <v>D</v>
      </c>
      <c r="BA167" s="76">
        <f>+'[1]69-72復興'!AO164</f>
        <v>0</v>
      </c>
      <c r="BB167" s="81" t="str">
        <f>+'[1]69-72復興'!AS164</f>
        <v>仁</v>
      </c>
      <c r="BC167" s="81" t="str">
        <f>+'[1]69-72復興'!AT164</f>
        <v>仁</v>
      </c>
      <c r="BD167" s="81" t="str">
        <f>+'[1]69-72復興'!AU164</f>
        <v>愛</v>
      </c>
      <c r="BE167" s="81">
        <f>+'[1]69-72復興'!AV164</f>
        <v>0</v>
      </c>
      <c r="BF167" s="81">
        <f>+'[1]69-72復興'!AW164</f>
        <v>0</v>
      </c>
      <c r="BG167" s="81">
        <f>+'[1]69-72復興'!AX164</f>
        <v>0</v>
      </c>
      <c r="BH167" s="81">
        <f>+'[1]69-72復興'!AY164</f>
        <v>0</v>
      </c>
    </row>
    <row r="168" spans="3:60" ht="15">
      <c r="C168" s="1"/>
      <c r="AY168" s="80" t="str">
        <f>+'[1]69-72復興'!D165</f>
        <v>成銘德</v>
      </c>
      <c r="AZ168" s="81" t="str">
        <f>+'[1]69-72復興'!K165</f>
        <v>Y</v>
      </c>
      <c r="BA168" s="76">
        <f>+'[1]69-72復興'!AO165</f>
        <v>0</v>
      </c>
      <c r="BB168" s="81">
        <f>+'[1]69-72復興'!AS165</f>
        <v>0</v>
      </c>
      <c r="BC168" s="81">
        <f>+'[1]69-72復興'!AT165</f>
        <v>0</v>
      </c>
      <c r="BD168" s="81">
        <f>+'[1]69-72復興'!AU165</f>
        <v>0</v>
      </c>
      <c r="BE168" s="81">
        <f>+'[1]69-72復興'!AV165</f>
        <v>0</v>
      </c>
      <c r="BF168" s="81">
        <f>+'[1]69-72復興'!AW165</f>
        <v>0</v>
      </c>
      <c r="BG168" s="81" t="str">
        <f>+'[1]69-72復興'!AX165</f>
        <v>仁</v>
      </c>
      <c r="BH168" s="81">
        <f>+'[1]69-72復興'!AY165</f>
        <v>0</v>
      </c>
    </row>
    <row r="169" spans="3:60" ht="15">
      <c r="C169" s="1"/>
      <c r="AY169" s="80" t="str">
        <f>+'[1]69-72復興'!D166</f>
        <v>朱力行</v>
      </c>
      <c r="AZ169" s="81" t="str">
        <f>+'[1]69-72復興'!K166</f>
        <v>Y</v>
      </c>
      <c r="BA169" s="76">
        <f>+'[1]69-72復興'!AO166</f>
        <v>0</v>
      </c>
      <c r="BB169" s="81">
        <f>+'[1]69-72復興'!AS166</f>
        <v>0</v>
      </c>
      <c r="BC169" s="81">
        <f>+'[1]69-72復興'!AT166</f>
        <v>0</v>
      </c>
      <c r="BD169" s="81">
        <f>+'[1]69-72復興'!AU166</f>
        <v>0</v>
      </c>
      <c r="BE169" s="81">
        <f>+'[1]69-72復興'!AV166</f>
        <v>0</v>
      </c>
      <c r="BF169" s="81">
        <f>+'[1]69-72復興'!AW166</f>
        <v>0</v>
      </c>
      <c r="BG169" s="81" t="str">
        <f>+'[1]69-72復興'!AX166</f>
        <v>仁</v>
      </c>
      <c r="BH169" s="81">
        <f>+'[1]69-72復興'!AY166</f>
        <v>0</v>
      </c>
    </row>
    <row r="170" spans="3:60" ht="15">
      <c r="C170" s="1"/>
      <c r="AY170" s="80" t="str">
        <f>+'[1]69-72復興'!D167</f>
        <v>朱于祺</v>
      </c>
      <c r="AZ170" s="81" t="str">
        <f>+'[1]69-72復興'!K167</f>
        <v>Y</v>
      </c>
      <c r="BA170" s="76">
        <f>+'[1]69-72復興'!AO167</f>
        <v>0</v>
      </c>
      <c r="BB170" s="81" t="str">
        <f>+'[1]69-72復興'!AS167</f>
        <v>仁</v>
      </c>
      <c r="BC170" s="81" t="str">
        <f>+'[1]69-72復興'!AT167</f>
        <v>仁</v>
      </c>
      <c r="BD170" s="81" t="str">
        <f>+'[1]69-72復興'!AU167</f>
        <v>信</v>
      </c>
      <c r="BE170" s="81">
        <f>+'[1]69-72復興'!AV167</f>
        <v>0</v>
      </c>
      <c r="BF170" s="81">
        <f>+'[1]69-72復興'!AW167</f>
        <v>0</v>
      </c>
      <c r="BG170" s="81">
        <f>+'[1]69-72復興'!AX167</f>
        <v>0</v>
      </c>
      <c r="BH170" s="81">
        <f>+'[1]69-72復興'!AY167</f>
        <v>0</v>
      </c>
    </row>
    <row r="171" spans="3:60" ht="15">
      <c r="C171" s="1"/>
      <c r="AY171" s="80" t="str">
        <f>+'[1]69-72復興'!D168</f>
        <v>朱文琪</v>
      </c>
      <c r="AZ171" s="81" t="str">
        <f>+'[1]69-72復興'!K168</f>
        <v>Y</v>
      </c>
      <c r="BA171" s="76">
        <f>+'[1]69-72復興'!AO168</f>
        <v>0</v>
      </c>
      <c r="BB171" s="81">
        <f>+'[1]69-72復興'!AS168</f>
        <v>0</v>
      </c>
      <c r="BC171" s="81">
        <f>+'[1]69-72復興'!AT168</f>
        <v>0</v>
      </c>
      <c r="BD171" s="81" t="str">
        <f>+'[1]69-72復興'!AU168</f>
        <v>仁</v>
      </c>
      <c r="BE171" s="81">
        <f>+'[1]69-72復興'!AV168</f>
        <v>0</v>
      </c>
      <c r="BF171" s="81">
        <f>+'[1]69-72復興'!AW168</f>
        <v>0</v>
      </c>
      <c r="BG171" s="81">
        <f>+'[1]69-72復興'!AX168</f>
        <v>0</v>
      </c>
      <c r="BH171" s="81">
        <f>+'[1]69-72復興'!AY168</f>
        <v>0</v>
      </c>
    </row>
    <row r="172" spans="3:60" ht="15">
      <c r="C172" s="1"/>
      <c r="AY172" s="80" t="str">
        <f>+'[1]69-72復興'!D169</f>
        <v>朱再華</v>
      </c>
      <c r="AZ172" s="81" t="str">
        <f>+'[1]69-72復興'!K169</f>
        <v>Y</v>
      </c>
      <c r="BA172" s="76">
        <f>+'[1]69-72復興'!AO169</f>
        <v>0</v>
      </c>
      <c r="BB172" s="81" t="str">
        <f>+'[1]69-72復興'!AS169</f>
        <v>信</v>
      </c>
      <c r="BC172" s="81" t="str">
        <f>+'[1]69-72復興'!AT169</f>
        <v>信</v>
      </c>
      <c r="BD172" s="81" t="str">
        <f>+'[1]69-72復興'!AU169</f>
        <v>信</v>
      </c>
      <c r="BE172" s="81">
        <f>+'[1]69-72復興'!AV169</f>
        <v>0</v>
      </c>
      <c r="BF172" s="81">
        <f>+'[1]69-72復興'!AW169</f>
        <v>0</v>
      </c>
      <c r="BG172" s="81">
        <f>+'[1]69-72復興'!AX169</f>
        <v>0</v>
      </c>
      <c r="BH172" s="81">
        <f>+'[1]69-72復興'!AY169</f>
        <v>0</v>
      </c>
    </row>
    <row r="173" spans="3:60" ht="15">
      <c r="C173" s="1"/>
      <c r="AY173" s="80" t="str">
        <f>+'[1]69-72復興'!D170</f>
        <v>朱克成</v>
      </c>
      <c r="AZ173" s="81" t="str">
        <f>+'[1]69-72復興'!K170</f>
        <v>Y</v>
      </c>
      <c r="BA173" s="76">
        <f>+'[1]69-72復興'!AO170</f>
        <v>0</v>
      </c>
      <c r="BB173" s="81" t="str">
        <f>+'[1]69-72復興'!AS170</f>
        <v>信</v>
      </c>
      <c r="BC173" s="81" t="str">
        <f>+'[1]69-72復興'!AT170</f>
        <v>信</v>
      </c>
      <c r="BD173" s="81" t="str">
        <f>+'[1]69-72復興'!AU170</f>
        <v>義</v>
      </c>
      <c r="BE173" s="81">
        <f>+'[1]69-72復興'!AV170</f>
        <v>0</v>
      </c>
      <c r="BF173" s="81">
        <f>+'[1]69-72復興'!AW170</f>
        <v>0</v>
      </c>
      <c r="BG173" s="81" t="str">
        <f>+'[1]69-72復興'!AX170</f>
        <v>信</v>
      </c>
      <c r="BH173" s="81">
        <f>+'[1]69-72復興'!AY170</f>
        <v>0</v>
      </c>
    </row>
    <row r="174" spans="3:60" ht="15">
      <c r="C174" s="1"/>
      <c r="AY174" s="80" t="str">
        <f>+'[1]69-72復興'!D171</f>
        <v>朱秀蓉</v>
      </c>
      <c r="AZ174" s="81" t="str">
        <f>+'[1]69-72復興'!K171</f>
        <v>Y</v>
      </c>
      <c r="BA174" s="76">
        <f>+'[1]69-72復興'!AO171</f>
        <v>0</v>
      </c>
      <c r="BB174" s="81">
        <f>+'[1]69-72復興'!AS171</f>
        <v>0</v>
      </c>
      <c r="BC174" s="81">
        <f>+'[1]69-72復興'!AT171</f>
        <v>0</v>
      </c>
      <c r="BD174" s="81">
        <f>+'[1]69-72復興'!AU171</f>
        <v>0</v>
      </c>
      <c r="BE174" s="81" t="str">
        <f>+'[1]69-72復興'!AV171</f>
        <v>愛</v>
      </c>
      <c r="BF174" s="81" t="str">
        <f>+'[1]69-72復興'!AW171</f>
        <v>愛</v>
      </c>
      <c r="BG174" s="81" t="str">
        <f>+'[1]69-72復興'!AX171</f>
        <v>愛</v>
      </c>
      <c r="BH174" s="81">
        <f>+'[1]69-72復興'!AY171</f>
        <v>0</v>
      </c>
    </row>
    <row r="175" spans="3:60" ht="15">
      <c r="C175" s="1"/>
      <c r="AY175" s="80" t="str">
        <f>+'[1]69-72復興'!D172</f>
        <v>朱逢華</v>
      </c>
      <c r="AZ175" s="81" t="str">
        <f>+'[1]69-72復興'!K172</f>
        <v>Y</v>
      </c>
      <c r="BA175" s="76">
        <f>+'[1]69-72復興'!AO172</f>
        <v>0</v>
      </c>
      <c r="BB175" s="81" t="str">
        <f>+'[1]69-72復興'!AS172</f>
        <v>信</v>
      </c>
      <c r="BC175" s="81" t="str">
        <f>+'[1]69-72復興'!AT172</f>
        <v>信</v>
      </c>
      <c r="BD175" s="81" t="str">
        <f>+'[1]69-72復興'!AU172</f>
        <v>愛</v>
      </c>
      <c r="BE175" s="81" t="str">
        <f>+'[1]69-72復興'!AV172</f>
        <v>信仁</v>
      </c>
      <c r="BF175" s="81" t="str">
        <f>+'[1]69-72復興'!AW172</f>
        <v>勇</v>
      </c>
      <c r="BG175" s="81">
        <f>+'[1]69-72復興'!AX172</f>
        <v>0</v>
      </c>
      <c r="BH175" s="81" t="str">
        <f>+'[1]69-72復興'!AY172</f>
        <v>Line</v>
      </c>
    </row>
    <row r="176" spans="3:60" ht="15">
      <c r="C176" s="1"/>
      <c r="AY176" s="80" t="str">
        <f>+'[1]69-72復興'!D173</f>
        <v>朱楚若</v>
      </c>
      <c r="AZ176" s="81" t="str">
        <f>+'[1]69-72復興'!K173</f>
        <v>Y</v>
      </c>
      <c r="BA176" s="76">
        <f>+'[1]69-72復興'!AO173</f>
        <v>0</v>
      </c>
      <c r="BB176" s="81" t="str">
        <f>+'[1]69-72復興'!AS173</f>
        <v>忠</v>
      </c>
      <c r="BC176" s="81" t="str">
        <f>+'[1]69-72復興'!AT173</f>
        <v>忠</v>
      </c>
      <c r="BD176" s="81" t="str">
        <f>+'[1]69-72復興'!AU173</f>
        <v>義</v>
      </c>
      <c r="BE176" s="81" t="str">
        <f>+'[1]69-72復興'!AV173</f>
        <v>智</v>
      </c>
      <c r="BF176" s="81" t="str">
        <f>+'[1]69-72復興'!AW173</f>
        <v>智</v>
      </c>
      <c r="BG176" s="81" t="str">
        <f>+'[1]69-72復興'!AX173</f>
        <v>智</v>
      </c>
      <c r="BH176" s="81">
        <f>+'[1]69-72復興'!AY173</f>
        <v>0</v>
      </c>
    </row>
    <row r="177" spans="3:60" ht="15">
      <c r="C177" s="1"/>
      <c r="AY177" s="80" t="str">
        <f>+'[1]69-72復興'!D174</f>
        <v>朱維忠</v>
      </c>
      <c r="AZ177" s="81" t="str">
        <f>+'[1]69-72復興'!K174</f>
        <v>Y</v>
      </c>
      <c r="BA177" s="76">
        <f>+'[1]69-72復興'!AO174</f>
        <v>0</v>
      </c>
      <c r="BB177" s="81">
        <f>+'[1]69-72復興'!AS174</f>
        <v>0</v>
      </c>
      <c r="BC177" s="81">
        <f>+'[1]69-72復興'!AT174</f>
        <v>0</v>
      </c>
      <c r="BD177" s="81" t="str">
        <f>+'[1]69-72復興'!AU174</f>
        <v>孝</v>
      </c>
      <c r="BE177" s="81">
        <f>+'[1]69-72復興'!AV174</f>
        <v>0</v>
      </c>
      <c r="BF177" s="81">
        <f>+'[1]69-72復興'!AW174</f>
        <v>0</v>
      </c>
      <c r="BG177" s="81">
        <f>+'[1]69-72復興'!AX174</f>
        <v>0</v>
      </c>
      <c r="BH177" s="81">
        <f>+'[1]69-72復興'!AY174</f>
        <v>0</v>
      </c>
    </row>
    <row r="178" spans="3:60" ht="15">
      <c r="C178" s="1"/>
      <c r="AY178" s="80" t="str">
        <f>+'[1]69-72復興'!D175</f>
        <v>牟采屏</v>
      </c>
      <c r="AZ178" s="81" t="str">
        <f>+'[1]69-72復興'!K175</f>
        <v>Y</v>
      </c>
      <c r="BA178" s="76">
        <f>+'[1]69-72復興'!AO175</f>
        <v>0</v>
      </c>
      <c r="BB178" s="81">
        <f>+'[1]69-72復興'!AS175</f>
        <v>0</v>
      </c>
      <c r="BC178" s="81">
        <f>+'[1]69-72復興'!AT175</f>
        <v>0</v>
      </c>
      <c r="BD178" s="81">
        <f>+'[1]69-72復興'!AU175</f>
        <v>0</v>
      </c>
      <c r="BE178" s="81" t="str">
        <f>+'[1]69-72復興'!AV175</f>
        <v>愛</v>
      </c>
      <c r="BF178" s="81" t="str">
        <f>+'[1]69-72復興'!AW175</f>
        <v>愛</v>
      </c>
      <c r="BG178" s="81" t="str">
        <f>+'[1]69-72復興'!AX175</f>
        <v>愛</v>
      </c>
      <c r="BH178" s="81" t="str">
        <f>+'[1]69-72復興'!AY175</f>
        <v>Line</v>
      </c>
    </row>
    <row r="179" spans="3:60" ht="15">
      <c r="C179" s="1"/>
      <c r="AY179" s="80" t="str">
        <f>+'[1]69-72復興'!D176</f>
        <v>何　方</v>
      </c>
      <c r="AZ179" s="81" t="str">
        <f>+'[1]69-72復興'!K176</f>
        <v>Y</v>
      </c>
      <c r="BA179" s="76">
        <f>+'[1]69-72復興'!AO176</f>
        <v>0</v>
      </c>
      <c r="BB179" s="81">
        <f>+'[1]69-72復興'!AS176</f>
        <v>0</v>
      </c>
      <c r="BC179" s="81">
        <f>+'[1]69-72復興'!AT176</f>
        <v>0</v>
      </c>
      <c r="BD179" s="81">
        <f>+'[1]69-72復興'!AU176</f>
        <v>0</v>
      </c>
      <c r="BE179" s="81" t="str">
        <f>+'[1]69-72復興'!AV176</f>
        <v>愛</v>
      </c>
      <c r="BF179" s="81" t="str">
        <f>+'[1]69-72復興'!AW176</f>
        <v>愛</v>
      </c>
      <c r="BG179" s="81" t="str">
        <f>+'[1]69-72復興'!AX176</f>
        <v>愛</v>
      </c>
      <c r="BH179" s="81">
        <f>+'[1]69-72復興'!AY176</f>
        <v>0</v>
      </c>
    </row>
    <row r="180" spans="3:60" ht="15">
      <c r="C180" s="1"/>
      <c r="AY180" s="80" t="str">
        <f>+'[1]69-72復興'!D177</f>
        <v>何立由</v>
      </c>
      <c r="AZ180" s="81">
        <f>+'[1]69-72復興'!K177</f>
        <v>0</v>
      </c>
      <c r="BA180" s="76">
        <f>+'[1]69-72復興'!AO177</f>
        <v>0</v>
      </c>
      <c r="BB180" s="81">
        <f>+'[1]69-72復興'!AS177</f>
        <v>0</v>
      </c>
      <c r="BC180" s="81">
        <f>+'[1]69-72復興'!AT177</f>
        <v>0</v>
      </c>
      <c r="BD180" s="81">
        <f>+'[1]69-72復興'!AU177</f>
        <v>0</v>
      </c>
      <c r="BE180" s="81">
        <f>+'[1]69-72復興'!AV177</f>
        <v>0</v>
      </c>
      <c r="BF180" s="81">
        <f>+'[1]69-72復興'!AW177</f>
        <v>0</v>
      </c>
      <c r="BG180" s="81" t="str">
        <f>+'[1]69-72復興'!AX177</f>
        <v>仁</v>
      </c>
      <c r="BH180" s="81">
        <f>+'[1]69-72復興'!AY177</f>
        <v>0</v>
      </c>
    </row>
    <row r="181" spans="3:60" ht="15">
      <c r="C181" s="1"/>
      <c r="AY181" s="80" t="str">
        <f>+'[1]69-72復興'!D178</f>
        <v>何湘京</v>
      </c>
      <c r="AZ181" s="81" t="str">
        <f>+'[1]69-72復興'!K178</f>
        <v>Y</v>
      </c>
      <c r="BA181" s="76">
        <f>+'[1]69-72復興'!AO178</f>
        <v>0</v>
      </c>
      <c r="BB181" s="81">
        <f>+'[1]69-72復興'!AS178</f>
        <v>0</v>
      </c>
      <c r="BC181" s="81">
        <f>+'[1]69-72復興'!AT178</f>
        <v>0</v>
      </c>
      <c r="BD181" s="81" t="str">
        <f>+'[1]69-72復興'!AU178</f>
        <v>孝</v>
      </c>
      <c r="BE181" s="81" t="str">
        <f>+'[1]69-72復興'!AV178</f>
        <v>愛</v>
      </c>
      <c r="BF181" s="81" t="str">
        <f>+'[1]69-72復興'!AW178</f>
        <v>愛</v>
      </c>
      <c r="BG181" s="81" t="str">
        <f>+'[1]69-72復興'!AX178</f>
        <v>愛</v>
      </c>
      <c r="BH181" s="81">
        <f>+'[1]69-72復興'!AY178</f>
        <v>0</v>
      </c>
    </row>
    <row r="182" spans="3:60" ht="15">
      <c r="C182" s="1"/>
      <c r="AY182" s="80" t="str">
        <f>+'[1]69-72復興'!D179</f>
        <v>何葆慈</v>
      </c>
      <c r="AZ182" s="81">
        <f>+'[1]69-72復興'!K179</f>
        <v>0</v>
      </c>
      <c r="BA182" s="76">
        <f>+'[1]69-72復興'!AO179</f>
        <v>0</v>
      </c>
      <c r="BB182" s="81">
        <f>+'[1]69-72復興'!AS179</f>
        <v>0</v>
      </c>
      <c r="BC182" s="81">
        <f>+'[1]69-72復興'!AT179</f>
        <v>0</v>
      </c>
      <c r="BD182" s="81" t="str">
        <f>+'[1]69-72復興'!AU179</f>
        <v>愛</v>
      </c>
      <c r="BE182" s="81">
        <f>+'[1]69-72復興'!AV179</f>
        <v>0</v>
      </c>
      <c r="BF182" s="81">
        <f>+'[1]69-72復興'!AW179</f>
        <v>0</v>
      </c>
      <c r="BG182" s="81">
        <f>+'[1]69-72復興'!AX179</f>
        <v>0</v>
      </c>
      <c r="BH182" s="81">
        <f>+'[1]69-72復興'!AY179</f>
        <v>0</v>
      </c>
    </row>
    <row r="183" spans="3:60" ht="15">
      <c r="C183" s="1"/>
      <c r="AY183" s="80" t="str">
        <f>+'[1]69-72復興'!D180</f>
        <v>但漢曙</v>
      </c>
      <c r="AZ183" s="81" t="str">
        <f>+'[1]69-72復興'!K180</f>
        <v>Y</v>
      </c>
      <c r="BA183" s="76">
        <f>+'[1]69-72復興'!AO180</f>
        <v>0</v>
      </c>
      <c r="BB183" s="81" t="str">
        <f>+'[1]69-72復興'!AS180</f>
        <v>孝</v>
      </c>
      <c r="BC183" s="81" t="str">
        <f>+'[1]69-72復興'!AT180</f>
        <v>孝</v>
      </c>
      <c r="BD183" s="81" t="str">
        <f>+'[1]69-72復興'!AU180</f>
        <v>忠</v>
      </c>
      <c r="BE183" s="81" t="str">
        <f>+'[1]69-72復興'!AV180</f>
        <v>望</v>
      </c>
      <c r="BF183" s="81" t="str">
        <f>+'[1]69-72復興'!AW180</f>
        <v>信</v>
      </c>
      <c r="BG183" s="81" t="str">
        <f>+'[1]69-72復興'!AX180</f>
        <v>信</v>
      </c>
      <c r="BH183" s="81">
        <f>+'[1]69-72復興'!AY180</f>
        <v>0</v>
      </c>
    </row>
    <row r="184" spans="3:60" ht="15">
      <c r="C184" s="1"/>
      <c r="AY184" s="80" t="str">
        <f>+'[1]69-72復興'!D181</f>
        <v>余劍東</v>
      </c>
      <c r="AZ184" s="81" t="str">
        <f>+'[1]69-72復興'!K181</f>
        <v>D</v>
      </c>
      <c r="BA184" s="76">
        <f>+'[1]69-72復興'!AO181</f>
        <v>0</v>
      </c>
      <c r="BB184" s="81" t="str">
        <f>+'[1]69-72復興'!AS181</f>
        <v>忠</v>
      </c>
      <c r="BC184" s="81" t="str">
        <f>+'[1]69-72復興'!AT181</f>
        <v>忠</v>
      </c>
      <c r="BD184" s="81" t="str">
        <f>+'[1]69-72復興'!AU181</f>
        <v>仁</v>
      </c>
      <c r="BE184" s="81" t="str">
        <f>+'[1]69-72復興'!AV181</f>
        <v>勇</v>
      </c>
      <c r="BF184" s="81">
        <f>+'[1]69-72復興'!AW181</f>
        <v>0</v>
      </c>
      <c r="BG184" s="81" t="str">
        <f>+'[1]69-72復興'!AX181</f>
        <v>勇</v>
      </c>
      <c r="BH184" s="81">
        <f>+'[1]69-72復興'!AY181</f>
        <v>0</v>
      </c>
    </row>
    <row r="185" spans="3:60" ht="15">
      <c r="C185" s="1"/>
      <c r="AY185" s="80" t="str">
        <f>+'[1]69-72復興'!D182</f>
        <v>吳　瑩</v>
      </c>
      <c r="AZ185" s="81" t="str">
        <f>+'[1]69-72復興'!K182</f>
        <v>Y</v>
      </c>
      <c r="BA185" s="76">
        <f>+'[1]69-72復興'!AO182</f>
        <v>0</v>
      </c>
      <c r="BB185" s="81" t="str">
        <f>+'[1]69-72復興'!AS182</f>
        <v>仁？</v>
      </c>
      <c r="BC185" s="81" t="str">
        <f>+'[1]69-72復興'!AT182</f>
        <v>仁</v>
      </c>
      <c r="BD185" s="81" t="str">
        <f>+'[1]69-72復興'!AU182</f>
        <v>信</v>
      </c>
      <c r="BE185" s="81">
        <f>+'[1]69-72復興'!AV182</f>
        <v>0</v>
      </c>
      <c r="BF185" s="81">
        <f>+'[1]69-72復興'!AW182</f>
        <v>0</v>
      </c>
      <c r="BG185" s="81">
        <f>+'[1]69-72復興'!AX182</f>
        <v>0</v>
      </c>
      <c r="BH185" s="81">
        <f>+'[1]69-72復興'!AY182</f>
        <v>0</v>
      </c>
    </row>
    <row r="186" spans="3:60" ht="15">
      <c r="C186" s="1"/>
      <c r="AY186" s="80" t="str">
        <f>+'[1]69-72復興'!D183</f>
        <v>吳人偉</v>
      </c>
      <c r="AZ186" s="81" t="str">
        <f>+'[1]69-72復興'!K183</f>
        <v>Y</v>
      </c>
      <c r="BA186" s="76">
        <f>+'[1]69-72復興'!AO183</f>
        <v>0</v>
      </c>
      <c r="BB186" s="81">
        <f>+'[1]69-72復興'!AS183</f>
        <v>0</v>
      </c>
      <c r="BC186" s="81">
        <f>+'[1]69-72復興'!AT183</f>
        <v>0</v>
      </c>
      <c r="BD186" s="81">
        <f>+'[1]69-72復興'!AU183</f>
        <v>0</v>
      </c>
      <c r="BE186" s="81" t="str">
        <f>+'[1]69-72復興'!AV183</f>
        <v>毅</v>
      </c>
      <c r="BF186" s="81" t="str">
        <f>+'[1]69-72復興'!AW183</f>
        <v>信</v>
      </c>
      <c r="BG186" s="81" t="str">
        <f>+'[1]69-72復興'!AX183</f>
        <v>信</v>
      </c>
      <c r="BH186" s="81" t="str">
        <f>+'[1]69-72復興'!AY183</f>
        <v>Line</v>
      </c>
    </row>
    <row r="187" spans="3:60" ht="15">
      <c r="C187" s="1"/>
      <c r="AY187" s="80" t="str">
        <f>+'[1]69-72復興'!D184</f>
        <v>吳永錫</v>
      </c>
      <c r="AZ187" s="81">
        <f>+'[1]69-72復興'!K184</f>
        <v>0</v>
      </c>
      <c r="BA187" s="76">
        <f>+'[1]69-72復興'!AO184</f>
        <v>0</v>
      </c>
      <c r="BB187" s="81" t="str">
        <f>+'[1]69-72復興'!AS184</f>
        <v>孝</v>
      </c>
      <c r="BC187" s="81" t="str">
        <f>+'[1]69-72復興'!AT184</f>
        <v>孝</v>
      </c>
      <c r="BD187" s="81" t="str">
        <f>+'[1]69-72復興'!AU184</f>
        <v>仁</v>
      </c>
      <c r="BE187" s="81">
        <f>+'[1]69-72復興'!AV184</f>
        <v>0</v>
      </c>
      <c r="BF187" s="81">
        <f>+'[1]69-72復興'!AW184</f>
        <v>0</v>
      </c>
      <c r="BG187" s="81" t="str">
        <f>+'[1]69-72復興'!AX184</f>
        <v>仁</v>
      </c>
      <c r="BH187" s="81">
        <f>+'[1]69-72復興'!AY184</f>
        <v>0</v>
      </c>
    </row>
    <row r="188" spans="3:60" ht="15">
      <c r="C188" s="1"/>
      <c r="AY188" s="80" t="str">
        <f>+'[1]69-72復興'!D185</f>
        <v>吳立起</v>
      </c>
      <c r="AZ188" s="81" t="str">
        <f>+'[1]69-72復興'!K185</f>
        <v>Y</v>
      </c>
      <c r="BA188" s="76">
        <f>+'[1]69-72復興'!AO185</f>
        <v>0</v>
      </c>
      <c r="BB188" s="81">
        <f>+'[1]69-72復興'!AS185</f>
        <v>0</v>
      </c>
      <c r="BC188" s="81">
        <f>+'[1]69-72復興'!AT185</f>
        <v>0</v>
      </c>
      <c r="BD188" s="81">
        <f>+'[1]69-72復興'!AU185</f>
        <v>0</v>
      </c>
      <c r="BE188" s="81">
        <f>+'[1]69-72復興'!AV185</f>
        <v>0</v>
      </c>
      <c r="BF188" s="81">
        <f>+'[1]69-72復興'!AW185</f>
        <v>0</v>
      </c>
      <c r="BG188" s="81" t="str">
        <f>+'[1]69-72復興'!AX185</f>
        <v>仁</v>
      </c>
      <c r="BH188" s="81">
        <f>+'[1]69-72復興'!AY185</f>
        <v>0</v>
      </c>
    </row>
    <row r="189" spans="3:60" ht="15">
      <c r="C189" s="1"/>
      <c r="AY189" s="80" t="str">
        <f>+'[1]69-72復興'!D186</f>
        <v>吳至熙</v>
      </c>
      <c r="AZ189" s="81" t="str">
        <f>+'[1]69-72復興'!K186</f>
        <v>Y</v>
      </c>
      <c r="BA189" s="76">
        <f>+'[1]69-72復興'!AO186</f>
        <v>0</v>
      </c>
      <c r="BB189" s="81" t="str">
        <f>+'[1]69-72復興'!AS186</f>
        <v>仁</v>
      </c>
      <c r="BC189" s="81" t="str">
        <f>+'[1]69-72復興'!AT186</f>
        <v>仁</v>
      </c>
      <c r="BD189" s="81" t="str">
        <f>+'[1]69-72復興'!AU186</f>
        <v>孝</v>
      </c>
      <c r="BE189" s="81">
        <f>+'[1]69-72復興'!AV186</f>
        <v>0</v>
      </c>
      <c r="BF189" s="81">
        <f>+'[1]69-72復興'!AW186</f>
        <v>0</v>
      </c>
      <c r="BG189" s="81">
        <f>+'[1]69-72復興'!AX186</f>
        <v>0</v>
      </c>
      <c r="BH189" s="81">
        <f>+'[1]69-72復興'!AY186</f>
        <v>0</v>
      </c>
    </row>
    <row r="190" spans="3:60" ht="15">
      <c r="C190" s="1"/>
      <c r="AY190" s="80" t="str">
        <f>+'[1]69-72復興'!D187</f>
        <v>吳亞君</v>
      </c>
      <c r="AZ190" s="81" t="str">
        <f>+'[1]69-72復興'!K187</f>
        <v>Y</v>
      </c>
      <c r="BA190" s="76">
        <f>+'[1]69-72復興'!AO187</f>
        <v>0</v>
      </c>
      <c r="BB190" s="81">
        <f>+'[1]69-72復興'!AS187</f>
        <v>0</v>
      </c>
      <c r="BC190" s="81">
        <f>+'[1]69-72復興'!AT187</f>
        <v>0</v>
      </c>
      <c r="BD190" s="81">
        <f>+'[1]69-72復興'!AU187</f>
        <v>0</v>
      </c>
      <c r="BE190" s="81" t="str">
        <f>+'[1]69-72復興'!AV187</f>
        <v>智</v>
      </c>
      <c r="BF190" s="81" t="str">
        <f>+'[1]69-72復興'!AW187</f>
        <v>智</v>
      </c>
      <c r="BG190" s="81" t="str">
        <f>+'[1]69-72復興'!AX187</f>
        <v>智</v>
      </c>
      <c r="BH190" s="81">
        <f>+'[1]69-72復興'!AY187</f>
        <v>0</v>
      </c>
    </row>
    <row r="191" spans="3:60" ht="15">
      <c r="C191" s="1"/>
      <c r="AY191" s="80" t="str">
        <f>+'[1]69-72復興'!D188</f>
        <v>吳雨人</v>
      </c>
      <c r="AZ191" s="81" t="str">
        <f>+'[1]69-72復興'!K188</f>
        <v>Y</v>
      </c>
      <c r="BA191" s="76">
        <f>+'[1]69-72復興'!AO188</f>
        <v>0</v>
      </c>
      <c r="BB191" s="81" t="str">
        <f>+'[1]69-72復興'!AS188</f>
        <v>孝</v>
      </c>
      <c r="BC191" s="81" t="str">
        <f>+'[1]69-72復興'!AT188</f>
        <v>孝</v>
      </c>
      <c r="BD191" s="81" t="str">
        <f>+'[1]69-72復興'!AU188</f>
        <v>仁</v>
      </c>
      <c r="BE191" s="81">
        <f>+'[1]69-72復興'!AV188</f>
        <v>0</v>
      </c>
      <c r="BF191" s="81">
        <f>+'[1]69-72復興'!AW188</f>
        <v>0</v>
      </c>
      <c r="BG191" s="81" t="str">
        <f>+'[1]69-72復興'!AX188</f>
        <v>勇</v>
      </c>
      <c r="BH191" s="81">
        <f>+'[1]69-72復興'!AY188</f>
        <v>0</v>
      </c>
    </row>
    <row r="192" spans="3:60" ht="15">
      <c r="C192" s="1"/>
      <c r="AY192" s="80" t="str">
        <f>+'[1]69-72復興'!D189</f>
        <v>吳俊德</v>
      </c>
      <c r="AZ192" s="81">
        <f>+'[1]69-72復興'!K189</f>
        <v>0</v>
      </c>
      <c r="BA192" s="76">
        <f>+'[1]69-72復興'!AO189</f>
        <v>0</v>
      </c>
      <c r="BB192" s="81">
        <f>+'[1]69-72復興'!AS189</f>
        <v>0</v>
      </c>
      <c r="BC192" s="81">
        <f>+'[1]69-72復興'!AT189</f>
        <v>0</v>
      </c>
      <c r="BD192" s="81">
        <f>+'[1]69-72復興'!AU189</f>
        <v>0</v>
      </c>
      <c r="BE192" s="81">
        <f>+'[1]69-72復興'!AV189</f>
        <v>0</v>
      </c>
      <c r="BF192" s="81">
        <f>+'[1]69-72復興'!AW189</f>
        <v>0</v>
      </c>
      <c r="BG192" s="81" t="str">
        <f>+'[1]69-72復興'!AX189</f>
        <v>勇</v>
      </c>
      <c r="BH192" s="81">
        <f>+'[1]69-72復興'!AY189</f>
        <v>0</v>
      </c>
    </row>
    <row r="193" spans="3:60" ht="15">
      <c r="C193" s="1"/>
      <c r="AY193" s="80" t="str">
        <f>+'[1]69-72復興'!D190</f>
        <v>吳威立</v>
      </c>
      <c r="AZ193" s="81">
        <f>+'[1]69-72復興'!K190</f>
        <v>0</v>
      </c>
      <c r="BA193" s="76">
        <f>+'[1]69-72復興'!AO190</f>
        <v>0</v>
      </c>
      <c r="BB193" s="81">
        <f>+'[1]69-72復興'!AS190</f>
        <v>0</v>
      </c>
      <c r="BC193" s="81">
        <f>+'[1]69-72復興'!AT190</f>
        <v>0</v>
      </c>
      <c r="BD193" s="81" t="str">
        <f>+'[1]69-72復興'!AU190</f>
        <v>義</v>
      </c>
      <c r="BE193" s="81">
        <f>+'[1]69-72復興'!AV190</f>
        <v>0</v>
      </c>
      <c r="BF193" s="81">
        <f>+'[1]69-72復興'!AW190</f>
        <v>0</v>
      </c>
      <c r="BG193" s="81">
        <f>+'[1]69-72復興'!AX190</f>
        <v>0</v>
      </c>
      <c r="BH193" s="81">
        <f>+'[1]69-72復興'!AY190</f>
        <v>0</v>
      </c>
    </row>
    <row r="194" spans="3:60" ht="15">
      <c r="C194" s="1"/>
      <c r="AY194" s="80" t="str">
        <f>+'[1]69-72復興'!D191</f>
        <v>吳美淑</v>
      </c>
      <c r="AZ194" s="81" t="str">
        <f>+'[1]69-72復興'!K191</f>
        <v>Y</v>
      </c>
      <c r="BA194" s="76">
        <f>+'[1]69-72復興'!AO191</f>
        <v>0</v>
      </c>
      <c r="BB194" s="81" t="str">
        <f>+'[1]69-72復興'!AS191</f>
        <v>愛</v>
      </c>
      <c r="BC194" s="81" t="str">
        <f>+'[1]69-72復興'!AT191</f>
        <v>愛</v>
      </c>
      <c r="BD194" s="81" t="str">
        <f>+'[1]69-72復興'!AU191</f>
        <v>孝</v>
      </c>
      <c r="BE194" s="81">
        <f>+'[1]69-72復興'!AV191</f>
        <v>0</v>
      </c>
      <c r="BF194" s="81">
        <f>+'[1]69-72復興'!AW191</f>
        <v>0</v>
      </c>
      <c r="BG194" s="81">
        <f>+'[1]69-72復興'!AX191</f>
        <v>0</v>
      </c>
      <c r="BH194" s="81">
        <f>+'[1]69-72復興'!AY191</f>
        <v>0</v>
      </c>
    </row>
    <row r="195" spans="3:60" ht="15">
      <c r="C195" s="1"/>
      <c r="AY195" s="80" t="str">
        <f>+'[1]69-72復興'!D192</f>
        <v>吳美華</v>
      </c>
      <c r="AZ195" s="81" t="str">
        <f>+'[1]69-72復興'!K192</f>
        <v>Y</v>
      </c>
      <c r="BA195" s="76">
        <f>+'[1]69-72復興'!AO192</f>
        <v>0</v>
      </c>
      <c r="BB195" s="81" t="str">
        <f>+'[1]69-72復興'!AS192</f>
        <v>信</v>
      </c>
      <c r="BC195" s="81" t="str">
        <f>+'[1]69-72復興'!AT192</f>
        <v>信</v>
      </c>
      <c r="BD195" s="81" t="str">
        <f>+'[1]69-72復興'!AU192</f>
        <v>忠</v>
      </c>
      <c r="BE195" s="81">
        <f>+'[1]69-72復興'!AV192</f>
        <v>0</v>
      </c>
      <c r="BF195" s="81">
        <f>+'[1]69-72復興'!AW192</f>
        <v>0</v>
      </c>
      <c r="BG195" s="81">
        <f>+'[1]69-72復興'!AX192</f>
        <v>0</v>
      </c>
      <c r="BH195" s="81">
        <f>+'[1]69-72復興'!AY192</f>
        <v>0</v>
      </c>
    </row>
    <row r="196" spans="3:60" ht="15">
      <c r="C196" s="1"/>
      <c r="AY196" s="80" t="str">
        <f>+'[1]69-72復興'!D193</f>
        <v>吳珮芬</v>
      </c>
      <c r="AZ196" s="81" t="str">
        <f>+'[1]69-72復興'!K193</f>
        <v>Y</v>
      </c>
      <c r="BA196" s="76">
        <f>+'[1]69-72復興'!AO193</f>
        <v>0</v>
      </c>
      <c r="BB196" s="81" t="str">
        <f>+'[1]69-72復興'!AS193</f>
        <v>忠</v>
      </c>
      <c r="BC196" s="81" t="str">
        <f>+'[1]69-72復興'!AT193</f>
        <v>忠</v>
      </c>
      <c r="BD196" s="81" t="str">
        <f>+'[1]69-72復興'!AU193</f>
        <v>愛</v>
      </c>
      <c r="BE196" s="81" t="str">
        <f>+'[1]69-72復興'!AV193</f>
        <v>智</v>
      </c>
      <c r="BF196" s="81" t="str">
        <f>+'[1]69-72復興'!AW193</f>
        <v>智</v>
      </c>
      <c r="BG196" s="81" t="str">
        <f>+'[1]69-72復興'!AX193</f>
        <v>智</v>
      </c>
      <c r="BH196" s="81">
        <f>+'[1]69-72復興'!AY193</f>
        <v>0</v>
      </c>
    </row>
    <row r="197" spans="3:60" ht="15">
      <c r="C197" s="1"/>
      <c r="AY197" s="80" t="str">
        <f>+'[1]69-72復興'!D194</f>
        <v>吳素琦</v>
      </c>
      <c r="AZ197" s="81" t="str">
        <f>+'[1]69-72復興'!K194</f>
        <v>Y</v>
      </c>
      <c r="BA197" s="76">
        <f>+'[1]69-72復興'!AO194</f>
        <v>0</v>
      </c>
      <c r="BB197" s="81" t="str">
        <f>+'[1]69-72復興'!AS194</f>
        <v>愛？</v>
      </c>
      <c r="BC197" s="81">
        <f>+'[1]69-72復興'!AT194</f>
        <v>0</v>
      </c>
      <c r="BD197" s="81" t="str">
        <f>+'[1]69-72復興'!AU194</f>
        <v>孝</v>
      </c>
      <c r="BE197" s="81" t="str">
        <f>+'[1]69-72復興'!AV194</f>
        <v>愛</v>
      </c>
      <c r="BF197" s="81" t="str">
        <f>+'[1]69-72復興'!AW194</f>
        <v>愛</v>
      </c>
      <c r="BG197" s="81" t="str">
        <f>+'[1]69-72復興'!AX194</f>
        <v>愛</v>
      </c>
      <c r="BH197" s="81">
        <f>+'[1]69-72復興'!AY194</f>
        <v>0</v>
      </c>
    </row>
    <row r="198" spans="3:60" ht="15">
      <c r="C198" s="1"/>
      <c r="AY198" s="80" t="str">
        <f>+'[1]69-72復興'!D195</f>
        <v>吳訓德</v>
      </c>
      <c r="AZ198" s="81" t="str">
        <f>+'[1]69-72復興'!K195</f>
        <v>Y</v>
      </c>
      <c r="BA198" s="76">
        <f>+'[1]69-72復興'!AO195</f>
        <v>0</v>
      </c>
      <c r="BB198" s="81" t="str">
        <f>+'[1]69-72復興'!AS195</f>
        <v>忠</v>
      </c>
      <c r="BC198" s="81" t="str">
        <f>+'[1]69-72復興'!AT195</f>
        <v>忠</v>
      </c>
      <c r="BD198" s="81" t="str">
        <f>+'[1]69-72復興'!AU195</f>
        <v>忠</v>
      </c>
      <c r="BE198" s="81" t="str">
        <f>+'[1]69-72復興'!AV195</f>
        <v>智</v>
      </c>
      <c r="BF198" s="81" t="str">
        <f>+'[1]69-72復興'!AW195</f>
        <v>智</v>
      </c>
      <c r="BG198" s="81" t="str">
        <f>+'[1]69-72復興'!AX195</f>
        <v>智</v>
      </c>
      <c r="BH198" s="81">
        <f>+'[1]69-72復興'!AY195</f>
        <v>0</v>
      </c>
    </row>
    <row r="199" spans="3:60" ht="15">
      <c r="C199" s="1"/>
      <c r="AY199" s="80" t="str">
        <f>+'[1]69-72復興'!D196</f>
        <v>吳荻吉</v>
      </c>
      <c r="AZ199" s="81" t="str">
        <f>+'[1]69-72復興'!K196</f>
        <v>Y</v>
      </c>
      <c r="BA199" s="76">
        <f>+'[1]69-72復興'!AO196</f>
        <v>0</v>
      </c>
      <c r="BB199" s="81">
        <f>+'[1]69-72復興'!AS196</f>
        <v>0</v>
      </c>
      <c r="BC199" s="81">
        <f>+'[1]69-72復興'!AT196</f>
        <v>0</v>
      </c>
      <c r="BD199" s="81">
        <f>+'[1]69-72復興'!AU196</f>
        <v>0</v>
      </c>
      <c r="BE199" s="81" t="str">
        <f>+'[1]69-72復興'!AV196</f>
        <v>智</v>
      </c>
      <c r="BF199" s="81" t="str">
        <f>+'[1]69-72復興'!AW196</f>
        <v>智</v>
      </c>
      <c r="BG199" s="81" t="str">
        <f>+'[1]69-72復興'!AX196</f>
        <v>智</v>
      </c>
      <c r="BH199" s="81" t="str">
        <f>+'[1]69-72復興'!AY196</f>
        <v>Line</v>
      </c>
    </row>
    <row r="200" spans="3:60" ht="15">
      <c r="C200" s="1"/>
      <c r="AY200" s="80" t="str">
        <f>+'[1]69-72復興'!D197</f>
        <v>吳萬鈞</v>
      </c>
      <c r="AZ200" s="81" t="str">
        <f>+'[1]69-72復興'!K197</f>
        <v>Y</v>
      </c>
      <c r="BA200" s="76">
        <f>+'[1]69-72復興'!AO197</f>
        <v>0</v>
      </c>
      <c r="BB200" s="81">
        <f>+'[1]69-72復興'!AS197</f>
        <v>0</v>
      </c>
      <c r="BC200" s="81">
        <f>+'[1]69-72復興'!AT197</f>
        <v>0</v>
      </c>
      <c r="BD200" s="81">
        <f>+'[1]69-72復興'!AU197</f>
        <v>0</v>
      </c>
      <c r="BE200" s="81">
        <f>+'[1]69-72復興'!AV197</f>
        <v>0</v>
      </c>
      <c r="BF200" s="81">
        <f>+'[1]69-72復興'!AW197</f>
        <v>0</v>
      </c>
      <c r="BG200" s="81" t="str">
        <f>+'[1]69-72復興'!AX197</f>
        <v>仁</v>
      </c>
      <c r="BH200" s="81">
        <f>+'[1]69-72復興'!AY197</f>
        <v>0</v>
      </c>
    </row>
    <row r="201" spans="3:60" ht="15">
      <c r="C201" s="1"/>
      <c r="AY201" s="80" t="str">
        <f>+'[1]69-72復興'!D198</f>
        <v>吳滉宇</v>
      </c>
      <c r="AZ201" s="81" t="str">
        <f>+'[1]69-72復興'!K198</f>
        <v>Y</v>
      </c>
      <c r="BA201" s="76" t="str">
        <f>+'[1]69-72復興'!AO198</f>
        <v>M</v>
      </c>
      <c r="BB201" s="81" t="str">
        <f>+'[1]69-72復興'!AS198</f>
        <v>孝</v>
      </c>
      <c r="BC201" s="81" t="str">
        <f>+'[1]69-72復興'!AT198</f>
        <v>孝</v>
      </c>
      <c r="BD201" s="81" t="str">
        <f>+'[1]69-72復興'!AU198</f>
        <v>愛</v>
      </c>
      <c r="BE201" s="81">
        <f>+'[1]69-72復興'!AV198</f>
        <v>0</v>
      </c>
      <c r="BF201" s="81">
        <f>+'[1]69-72復興'!AW198</f>
        <v>0</v>
      </c>
      <c r="BG201" s="81">
        <f>+'[1]69-72復興'!AX198</f>
        <v>0</v>
      </c>
      <c r="BH201" s="81" t="str">
        <f>+'[1]69-72復興'!AY198</f>
        <v>Line</v>
      </c>
    </row>
    <row r="202" spans="3:60" ht="15">
      <c r="C202" s="1"/>
      <c r="AY202" s="80" t="str">
        <f>+'[1]69-72復興'!D199</f>
        <v>吳漢光</v>
      </c>
      <c r="AZ202" s="81">
        <f>+'[1]69-72復興'!K199</f>
        <v>0</v>
      </c>
      <c r="BA202" s="76">
        <f>+'[1]69-72復興'!AO199</f>
        <v>0</v>
      </c>
      <c r="BB202" s="81">
        <f>+'[1]69-72復興'!AS199</f>
        <v>0</v>
      </c>
      <c r="BC202" s="81">
        <f>+'[1]69-72復興'!AT199</f>
        <v>0</v>
      </c>
      <c r="BD202" s="81">
        <f>+'[1]69-72復興'!AU199</f>
        <v>0</v>
      </c>
      <c r="BE202" s="81">
        <f>+'[1]69-72復興'!AV199</f>
        <v>0</v>
      </c>
      <c r="BF202" s="81">
        <f>+'[1]69-72復興'!AW199</f>
        <v>0</v>
      </c>
      <c r="BG202" s="81" t="str">
        <f>+'[1]69-72復興'!AX199</f>
        <v>仁</v>
      </c>
      <c r="BH202" s="81">
        <f>+'[1]69-72復興'!AY199</f>
        <v>0</v>
      </c>
    </row>
    <row r="203" spans="3:60" ht="15">
      <c r="C203" s="1"/>
      <c r="AY203" s="80" t="str">
        <f>+'[1]69-72復興'!D200</f>
        <v>吳輝星</v>
      </c>
      <c r="AZ203" s="81" t="str">
        <f>+'[1]69-72復興'!K200</f>
        <v>Y</v>
      </c>
      <c r="BA203" s="76">
        <f>+'[1]69-72復興'!AO200</f>
        <v>0</v>
      </c>
      <c r="BB203" s="81">
        <f>+'[1]69-72復興'!AS200</f>
        <v>0</v>
      </c>
      <c r="BC203" s="81">
        <f>+'[1]69-72復興'!AT200</f>
        <v>0</v>
      </c>
      <c r="BD203" s="81">
        <f>+'[1]69-72復興'!AU200</f>
        <v>0</v>
      </c>
      <c r="BE203" s="81">
        <f>+'[1]69-72復興'!AV200</f>
        <v>0</v>
      </c>
      <c r="BF203" s="81">
        <f>+'[1]69-72復興'!AW200</f>
        <v>0</v>
      </c>
      <c r="BG203" s="81" t="str">
        <f>+'[1]69-72復興'!AX200</f>
        <v>信</v>
      </c>
      <c r="BH203" s="81">
        <f>+'[1]69-72復興'!AY200</f>
        <v>0</v>
      </c>
    </row>
    <row r="204" spans="3:60" ht="15">
      <c r="C204" s="1"/>
      <c r="AY204" s="80" t="str">
        <f>+'[1]69-72復興'!D201</f>
        <v>吳曉艾</v>
      </c>
      <c r="AZ204" s="81" t="str">
        <f>+'[1]69-72復興'!K201</f>
        <v>Y</v>
      </c>
      <c r="BA204" s="76">
        <f>+'[1]69-72復興'!AO201</f>
        <v>0</v>
      </c>
      <c r="BB204" s="81">
        <f>+'[1]69-72復興'!AS201</f>
        <v>0</v>
      </c>
      <c r="BC204" s="81">
        <f>+'[1]69-72復興'!AT201</f>
        <v>0</v>
      </c>
      <c r="BD204" s="81">
        <f>+'[1]69-72復興'!AU201</f>
        <v>0</v>
      </c>
      <c r="BE204" s="81" t="str">
        <f>+'[1]69-72復興'!AV201</f>
        <v>愛</v>
      </c>
      <c r="BF204" s="81" t="str">
        <f>+'[1]69-72復興'!AW201</f>
        <v>愛</v>
      </c>
      <c r="BG204" s="81" t="str">
        <f>+'[1]69-72復興'!AX201</f>
        <v>愛</v>
      </c>
      <c r="BH204" s="81">
        <f>+'[1]69-72復興'!AY201</f>
        <v>0</v>
      </c>
    </row>
    <row r="205" spans="3:60" ht="15">
      <c r="C205" s="1"/>
      <c r="AY205" s="80" t="str">
        <f>+'[1]69-72復興'!D202</f>
        <v>呂克明</v>
      </c>
      <c r="AZ205" s="81">
        <f>+'[1]69-72復興'!K202</f>
        <v>0</v>
      </c>
      <c r="BA205" s="76">
        <f>+'[1]69-72復興'!AO202</f>
        <v>0</v>
      </c>
      <c r="BB205" s="81">
        <f>+'[1]69-72復興'!AS202</f>
        <v>0</v>
      </c>
      <c r="BC205" s="81">
        <f>+'[1]69-72復興'!AT202</f>
        <v>0</v>
      </c>
      <c r="BD205" s="81">
        <f>+'[1]69-72復興'!AU202</f>
        <v>0</v>
      </c>
      <c r="BE205" s="81">
        <f>+'[1]69-72復興'!AV202</f>
        <v>0</v>
      </c>
      <c r="BF205" s="81">
        <f>+'[1]69-72復興'!AW202</f>
        <v>0</v>
      </c>
      <c r="BG205" s="81" t="str">
        <f>+'[1]69-72復興'!AX202</f>
        <v>信</v>
      </c>
      <c r="BH205" s="81">
        <f>+'[1]69-72復興'!AY202</f>
        <v>0</v>
      </c>
    </row>
    <row r="206" spans="3:60" ht="15">
      <c r="C206" s="1"/>
      <c r="AY206" s="80" t="str">
        <f>+'[1]69-72復興'!D203</f>
        <v>宋可權</v>
      </c>
      <c r="AZ206" s="81" t="str">
        <f>+'[1]69-72復興'!K203</f>
        <v>D</v>
      </c>
      <c r="BA206" s="76">
        <f>+'[1]69-72復興'!AO203</f>
        <v>0</v>
      </c>
      <c r="BB206" s="81">
        <f>+'[1]69-72復興'!AS203</f>
        <v>0</v>
      </c>
      <c r="BC206" s="81">
        <f>+'[1]69-72復興'!AT203</f>
        <v>0</v>
      </c>
      <c r="BD206" s="81" t="str">
        <f>+'[1]69-72復興'!AU203</f>
        <v>忠</v>
      </c>
      <c r="BE206" s="81">
        <f>+'[1]69-72復興'!AV203</f>
        <v>0</v>
      </c>
      <c r="BF206" s="81">
        <f>+'[1]69-72復興'!AW203</f>
        <v>0</v>
      </c>
      <c r="BG206" s="81">
        <f>+'[1]69-72復興'!AX203</f>
        <v>0</v>
      </c>
      <c r="BH206" s="81">
        <f>+'[1]69-72復興'!AY203</f>
        <v>0</v>
      </c>
    </row>
    <row r="207" spans="3:60" ht="15">
      <c r="C207" s="1"/>
      <c r="AY207" s="80" t="str">
        <f>+'[1]69-72復興'!D204</f>
        <v>宋玄樂</v>
      </c>
      <c r="AZ207" s="81" t="str">
        <f>+'[1]69-72復興'!K204</f>
        <v>Y</v>
      </c>
      <c r="BA207" s="76">
        <f>+'[1]69-72復興'!AO204</f>
        <v>0</v>
      </c>
      <c r="BB207" s="81" t="str">
        <f>+'[1]69-72復興'!AS204</f>
        <v>信</v>
      </c>
      <c r="BC207" s="81" t="str">
        <f>+'[1]69-72復興'!AT204</f>
        <v>信</v>
      </c>
      <c r="BD207" s="81" t="str">
        <f>+'[1]69-72復興'!AU204</f>
        <v>忠</v>
      </c>
      <c r="BE207" s="81">
        <f>+'[1]69-72復興'!AV204</f>
        <v>0</v>
      </c>
      <c r="BF207" s="81">
        <f>+'[1]69-72復興'!AW204</f>
        <v>0</v>
      </c>
      <c r="BG207" s="81">
        <f>+'[1]69-72復興'!AX204</f>
        <v>0</v>
      </c>
      <c r="BH207" s="81">
        <f>+'[1]69-72復興'!AY204</f>
        <v>0</v>
      </c>
    </row>
    <row r="208" spans="3:60" ht="15">
      <c r="C208" s="1"/>
      <c r="AY208" s="80" t="str">
        <f>+'[1]69-72復興'!D205</f>
        <v>宋祖堯</v>
      </c>
      <c r="AZ208" s="81" t="str">
        <f>+'[1]69-72復興'!K205</f>
        <v>Y</v>
      </c>
      <c r="BA208" s="76">
        <f>+'[1]69-72復興'!AO205</f>
        <v>0</v>
      </c>
      <c r="BB208" s="81" t="str">
        <f>+'[1]69-72復興'!AS205</f>
        <v>孝</v>
      </c>
      <c r="BC208" s="81" t="str">
        <f>+'[1]69-72復興'!AT205</f>
        <v>孝</v>
      </c>
      <c r="BD208" s="81" t="str">
        <f>+'[1]69-72復興'!AU205</f>
        <v>孝</v>
      </c>
      <c r="BE208" s="81" t="str">
        <f>+'[1]69-72復興'!AV205</f>
        <v>勇</v>
      </c>
      <c r="BF208" s="81">
        <f>+'[1]69-72復興'!AW205</f>
        <v>0</v>
      </c>
      <c r="BG208" s="81">
        <f>+'[1]69-72復興'!AX205</f>
        <v>0</v>
      </c>
      <c r="BH208" s="81">
        <f>+'[1]69-72復興'!AY205</f>
        <v>0</v>
      </c>
    </row>
    <row r="209" spans="3:60" ht="15">
      <c r="C209" s="1"/>
      <c r="AY209" s="80" t="str">
        <f>+'[1]69-72復興'!D206</f>
        <v>宋海天(宋嗣祥)</v>
      </c>
      <c r="AZ209" s="81" t="str">
        <f>+'[1]69-72復興'!K206</f>
        <v>Y</v>
      </c>
      <c r="BA209" s="76" t="str">
        <f>+'[1]69-72復興'!AO206</f>
        <v>R</v>
      </c>
      <c r="BB209" s="81">
        <f>+'[1]69-72復興'!AS206</f>
        <v>0</v>
      </c>
      <c r="BC209" s="81">
        <f>+'[1]69-72復興'!AT206</f>
        <v>0</v>
      </c>
      <c r="BD209" s="81">
        <f>+'[1]69-72復興'!AU206</f>
        <v>0</v>
      </c>
      <c r="BE209" s="81" t="str">
        <f>+'[1]69-72復興'!AV206</f>
        <v>勇</v>
      </c>
      <c r="BF209" s="81" t="str">
        <f>+'[1]69-72復興'!AW206</f>
        <v>信</v>
      </c>
      <c r="BG209" s="81" t="str">
        <f>+'[1]69-72復興'!AX206</f>
        <v>信</v>
      </c>
      <c r="BH209" s="81" t="str">
        <f>+'[1]69-72復興'!AY206</f>
        <v>Line</v>
      </c>
    </row>
    <row r="210" spans="3:60" ht="15">
      <c r="C210" s="1"/>
      <c r="AY210" s="80" t="str">
        <f>+'[1]69-72復興'!D207</f>
        <v>宋慧玲</v>
      </c>
      <c r="AZ210" s="81" t="str">
        <f>+'[1]69-72復興'!K207</f>
        <v>Y</v>
      </c>
      <c r="BA210" s="76">
        <f>+'[1]69-72復興'!AO207</f>
        <v>0</v>
      </c>
      <c r="BB210" s="81">
        <f>+'[1]69-72復興'!AS207</f>
        <v>0</v>
      </c>
      <c r="BC210" s="81">
        <f>+'[1]69-72復興'!AT207</f>
        <v>0</v>
      </c>
      <c r="BD210" s="81">
        <f>+'[1]69-72復興'!AU207</f>
        <v>0</v>
      </c>
      <c r="BE210" s="81" t="str">
        <f>+'[1]69-72復興'!AV207</f>
        <v>愛</v>
      </c>
      <c r="BF210" s="81" t="str">
        <f>+'[1]69-72復興'!AW207</f>
        <v>愛</v>
      </c>
      <c r="BG210" s="81" t="str">
        <f>+'[1]69-72復興'!AX207</f>
        <v>愛</v>
      </c>
      <c r="BH210" s="81">
        <f>+'[1]69-72復興'!AY207</f>
        <v>0</v>
      </c>
    </row>
    <row r="211" spans="3:60" ht="15">
      <c r="C211" s="1"/>
      <c r="AY211" s="80" t="str">
        <f>+'[1]69-72復興'!D208</f>
        <v>宋曉玲</v>
      </c>
      <c r="AZ211" s="81" t="str">
        <f>+'[1]69-72復興'!K208</f>
        <v>Y</v>
      </c>
      <c r="BA211" s="76">
        <f>+'[1]69-72復興'!AO208</f>
        <v>0</v>
      </c>
      <c r="BB211" s="81" t="str">
        <f>+'[1]69-72復興'!AS208</f>
        <v>信</v>
      </c>
      <c r="BC211" s="81" t="str">
        <f>+'[1]69-72復興'!AT208</f>
        <v>信</v>
      </c>
      <c r="BD211" s="81" t="str">
        <f>+'[1]69-72復興'!AU208</f>
        <v>孝</v>
      </c>
      <c r="BE211" s="81">
        <f>+'[1]69-72復興'!AV208</f>
        <v>0</v>
      </c>
      <c r="BF211" s="81">
        <f>+'[1]69-72復興'!AW208</f>
        <v>0</v>
      </c>
      <c r="BG211" s="81">
        <f>+'[1]69-72復興'!AX208</f>
        <v>0</v>
      </c>
      <c r="BH211" s="81">
        <f>+'[1]69-72復興'!AY208</f>
        <v>0</v>
      </c>
    </row>
    <row r="212" spans="3:60" ht="15">
      <c r="C212" s="1"/>
      <c r="AY212" s="80" t="str">
        <f>+'[1]69-72復興'!D209</f>
        <v>李　固</v>
      </c>
      <c r="AZ212" s="81" t="str">
        <f>+'[1]69-72復興'!K209</f>
        <v>Y</v>
      </c>
      <c r="BA212" s="76">
        <f>+'[1]69-72復興'!AO209</f>
        <v>0</v>
      </c>
      <c r="BB212" s="81" t="str">
        <f>+'[1]69-72復興'!AS209</f>
        <v>仁</v>
      </c>
      <c r="BC212" s="81" t="str">
        <f>+'[1]69-72復興'!AT209</f>
        <v>仁</v>
      </c>
      <c r="BD212" s="81" t="str">
        <f>+'[1]69-72復興'!AU209</f>
        <v>忠</v>
      </c>
      <c r="BE212" s="81">
        <f>+'[1]69-72復興'!AV209</f>
        <v>0</v>
      </c>
      <c r="BF212" s="81">
        <f>+'[1]69-72復興'!AW209</f>
        <v>0</v>
      </c>
      <c r="BG212" s="81">
        <f>+'[1]69-72復興'!AX209</f>
        <v>0</v>
      </c>
      <c r="BH212" s="81" t="str">
        <f>+'[1]69-72復興'!AY209</f>
        <v>Line</v>
      </c>
    </row>
    <row r="213" spans="3:60" ht="15">
      <c r="C213" s="1"/>
      <c r="AY213" s="80" t="str">
        <f>+'[1]69-72復興'!D210</f>
        <v>李　琪</v>
      </c>
      <c r="AZ213" s="81" t="str">
        <f>+'[1]69-72復興'!K210</f>
        <v>Y</v>
      </c>
      <c r="BA213" s="76">
        <f>+'[1]69-72復興'!AO210</f>
        <v>0</v>
      </c>
      <c r="BB213" s="81" t="str">
        <f>+'[1]69-72復興'!AS210</f>
        <v>孝</v>
      </c>
      <c r="BC213" s="81" t="str">
        <f>+'[1]69-72復興'!AT210</f>
        <v>孝</v>
      </c>
      <c r="BD213" s="81" t="str">
        <f>+'[1]69-72復興'!AU210</f>
        <v>義</v>
      </c>
      <c r="BE213" s="81">
        <f>+'[1]69-72復興'!AV210</f>
        <v>0</v>
      </c>
      <c r="BF213" s="81">
        <f>+'[1]69-72復興'!AW210</f>
        <v>0</v>
      </c>
      <c r="BG213" s="81">
        <f>+'[1]69-72復興'!AX210</f>
        <v>0</v>
      </c>
      <c r="BH213" s="81">
        <f>+'[1]69-72復興'!AY210</f>
        <v>0</v>
      </c>
    </row>
    <row r="214" spans="3:60" ht="15">
      <c r="C214" s="1"/>
      <c r="AY214" s="80" t="str">
        <f>+'[1]69-72復興'!D211</f>
        <v>李　蕾</v>
      </c>
      <c r="AZ214" s="81" t="str">
        <f>+'[1]69-72復興'!K211</f>
        <v>Y</v>
      </c>
      <c r="BA214" s="76">
        <f>+'[1]69-72復興'!AO211</f>
        <v>0</v>
      </c>
      <c r="BB214" s="81">
        <f>+'[1]69-72復興'!AS211</f>
        <v>0</v>
      </c>
      <c r="BC214" s="81">
        <f>+'[1]69-72復興'!AT211</f>
        <v>0</v>
      </c>
      <c r="BD214" s="81">
        <f>+'[1]69-72復興'!AU211</f>
        <v>0</v>
      </c>
      <c r="BE214" s="81" t="str">
        <f>+'[1]69-72復興'!AV211</f>
        <v>智</v>
      </c>
      <c r="BF214" s="81" t="str">
        <f>+'[1]69-72復興'!AW211</f>
        <v>智</v>
      </c>
      <c r="BG214" s="81" t="str">
        <f>+'[1]69-72復興'!AX211</f>
        <v>智</v>
      </c>
      <c r="BH214" s="81">
        <f>+'[1]69-72復興'!AY211</f>
        <v>0</v>
      </c>
    </row>
    <row r="215" spans="3:60" ht="15">
      <c r="C215" s="1"/>
      <c r="AY215" s="80" t="str">
        <f>+'[1]69-72復興'!D212</f>
        <v>李乃一</v>
      </c>
      <c r="AZ215" s="81" t="str">
        <f>+'[1]69-72復興'!K212</f>
        <v>D</v>
      </c>
      <c r="BA215" s="76">
        <f>+'[1]69-72復興'!AO212</f>
        <v>0</v>
      </c>
      <c r="BB215" s="81" t="str">
        <f>+'[1]69-72復興'!AS212</f>
        <v>忠</v>
      </c>
      <c r="BC215" s="81" t="str">
        <f>+'[1]69-72復興'!AT212</f>
        <v>忠</v>
      </c>
      <c r="BD215" s="81" t="str">
        <f>+'[1]69-72復興'!AU212</f>
        <v>孝</v>
      </c>
      <c r="BE215" s="81" t="str">
        <f>+'[1]69-72復興'!AV212</f>
        <v>愛</v>
      </c>
      <c r="BF215" s="81" t="str">
        <f>+'[1]69-72復興'!AW212</f>
        <v>愛</v>
      </c>
      <c r="BG215" s="81" t="str">
        <f>+'[1]69-72復興'!AX212</f>
        <v>愛</v>
      </c>
      <c r="BH215" s="81">
        <f>+'[1]69-72復興'!AY212</f>
        <v>0</v>
      </c>
    </row>
    <row r="216" spans="3:60" ht="15">
      <c r="C216" s="1"/>
      <c r="AY216" s="80" t="str">
        <f>+'[1]69-72復興'!D213</f>
        <v>李仁傑</v>
      </c>
      <c r="AZ216" s="81">
        <f>+'[1]69-72復興'!K213</f>
        <v>0</v>
      </c>
      <c r="BA216" s="76">
        <f>+'[1]69-72復興'!AO213</f>
        <v>0</v>
      </c>
      <c r="BB216" s="81" t="str">
        <f>+'[1]69-72復興'!AS213</f>
        <v>忠</v>
      </c>
      <c r="BC216" s="81" t="str">
        <f>+'[1]69-72復興'!AT213</f>
        <v>忠</v>
      </c>
      <c r="BD216" s="81" t="str">
        <f>+'[1]69-72復興'!AU213</f>
        <v>義</v>
      </c>
      <c r="BE216" s="81">
        <f>+'[1]69-72復興'!AV213</f>
        <v>0</v>
      </c>
      <c r="BF216" s="81">
        <f>+'[1]69-72復興'!AW213</f>
        <v>0</v>
      </c>
      <c r="BG216" s="81" t="str">
        <f>+'[1]69-72復興'!AX213</f>
        <v>仁</v>
      </c>
      <c r="BH216" s="81">
        <f>+'[1]69-72復興'!AY213</f>
        <v>0</v>
      </c>
    </row>
    <row r="217" spans="3:60" ht="15">
      <c r="C217" s="1"/>
      <c r="AY217" s="80" t="str">
        <f>+'[1]69-72復興'!D214</f>
        <v>李仁寬</v>
      </c>
      <c r="AZ217" s="81" t="str">
        <f>+'[1]69-72復興'!K214</f>
        <v>Y</v>
      </c>
      <c r="BA217" s="76">
        <f>+'[1]69-72復興'!AO214</f>
        <v>0</v>
      </c>
      <c r="BB217" s="81">
        <f>+'[1]69-72復興'!AS214</f>
        <v>0</v>
      </c>
      <c r="BC217" s="81">
        <f>+'[1]69-72復興'!AT214</f>
        <v>0</v>
      </c>
      <c r="BD217" s="81">
        <f>+'[1]69-72復興'!AU214</f>
        <v>0</v>
      </c>
      <c r="BE217" s="81">
        <f>+'[1]69-72復興'!AV214</f>
        <v>0</v>
      </c>
      <c r="BF217" s="81">
        <f>+'[1]69-72復興'!AW214</f>
        <v>0</v>
      </c>
      <c r="BG217" s="81" t="str">
        <f>+'[1]69-72復興'!AX214</f>
        <v>信</v>
      </c>
      <c r="BH217" s="81">
        <f>+'[1]69-72復興'!AY214</f>
        <v>0</v>
      </c>
    </row>
    <row r="218" spans="3:60" ht="15">
      <c r="C218" s="1"/>
      <c r="AY218" s="80" t="str">
        <f>+'[1]69-72復興'!D215</f>
        <v>李天山</v>
      </c>
      <c r="AZ218" s="81">
        <f>+'[1]69-72復興'!K215</f>
        <v>0</v>
      </c>
      <c r="BA218" s="76">
        <f>+'[1]69-72復興'!AO215</f>
        <v>0</v>
      </c>
      <c r="BB218" s="81">
        <f>+'[1]69-72復興'!AS215</f>
        <v>0</v>
      </c>
      <c r="BC218" s="81">
        <f>+'[1]69-72復興'!AT215</f>
        <v>0</v>
      </c>
      <c r="BD218" s="81" t="str">
        <f>+'[1]69-72復興'!AU215</f>
        <v>孝</v>
      </c>
      <c r="BE218" s="81">
        <f>+'[1]69-72復興'!AV215</f>
        <v>0</v>
      </c>
      <c r="BF218" s="81">
        <f>+'[1]69-72復興'!AW215</f>
        <v>0</v>
      </c>
      <c r="BG218" s="81">
        <f>+'[1]69-72復興'!AX215</f>
        <v>0</v>
      </c>
      <c r="BH218" s="81">
        <f>+'[1]69-72復興'!AY215</f>
        <v>0</v>
      </c>
    </row>
    <row r="219" spans="3:60" ht="15">
      <c r="C219" s="1"/>
      <c r="AY219" s="80" t="str">
        <f>+'[1]69-72復興'!D216</f>
        <v>李心書</v>
      </c>
      <c r="AZ219" s="81" t="str">
        <f>+'[1]69-72復興'!K216</f>
        <v>Y</v>
      </c>
      <c r="BA219" s="76" t="str">
        <f>+'[1]69-72復興'!AO216</f>
        <v>R</v>
      </c>
      <c r="BB219" s="81">
        <f>+'[1]69-72復興'!AS216</f>
        <v>0</v>
      </c>
      <c r="BC219" s="81">
        <f>+'[1]69-72復興'!AT216</f>
        <v>0</v>
      </c>
      <c r="BD219" s="81">
        <f>+'[1]69-72復興'!AU216</f>
        <v>0</v>
      </c>
      <c r="BE219" s="81">
        <f>+'[1]69-72復興'!AV216</f>
        <v>0</v>
      </c>
      <c r="BF219" s="81">
        <f>+'[1]69-72復興'!AW216</f>
        <v>0</v>
      </c>
      <c r="BG219" s="81" t="str">
        <f>+'[1]69-72復興'!AX216</f>
        <v>信</v>
      </c>
      <c r="BH219" s="81" t="str">
        <f>+'[1]69-72復興'!AY216</f>
        <v>Line</v>
      </c>
    </row>
    <row r="220" spans="3:60" ht="15">
      <c r="C220" s="1"/>
      <c r="AY220" s="80" t="str">
        <f>+'[1]69-72復興'!D217</f>
        <v>李文安</v>
      </c>
      <c r="AZ220" s="81" t="str">
        <f>+'[1]69-72復興'!K217</f>
        <v>Y</v>
      </c>
      <c r="BA220" s="76" t="str">
        <f>+'[1]69-72復興'!AO217</f>
        <v>M</v>
      </c>
      <c r="BB220" s="81" t="str">
        <f>+'[1]69-72復興'!AS217</f>
        <v>仁</v>
      </c>
      <c r="BC220" s="81" t="str">
        <f>+'[1]69-72復興'!AT217</f>
        <v>仁</v>
      </c>
      <c r="BD220" s="81" t="str">
        <f>+'[1]69-72復興'!AU217</f>
        <v>愛</v>
      </c>
      <c r="BE220" s="81">
        <f>+'[1]69-72復興'!AV217</f>
        <v>0</v>
      </c>
      <c r="BF220" s="81">
        <f>+'[1]69-72復興'!AW217</f>
        <v>0</v>
      </c>
      <c r="BG220" s="81">
        <f>+'[1]69-72復興'!AX217</f>
        <v>0</v>
      </c>
      <c r="BH220" s="81">
        <f>+'[1]69-72復興'!AY217</f>
        <v>0</v>
      </c>
    </row>
    <row r="221" spans="3:60" ht="15">
      <c r="C221" s="1"/>
      <c r="AY221" s="80" t="str">
        <f>+'[1]69-72復興'!D218</f>
        <v>李永堯</v>
      </c>
      <c r="AZ221" s="81" t="str">
        <f>+'[1]69-72復興'!K218</f>
        <v>Y</v>
      </c>
      <c r="BA221" s="76">
        <f>+'[1]69-72復興'!AO218</f>
        <v>0</v>
      </c>
      <c r="BB221" s="81">
        <f>+'[1]69-72復興'!AS218</f>
        <v>0</v>
      </c>
      <c r="BC221" s="81">
        <f>+'[1]69-72復興'!AT218</f>
        <v>0</v>
      </c>
      <c r="BD221" s="81">
        <f>+'[1]69-72復興'!AU218</f>
        <v>0</v>
      </c>
      <c r="BE221" s="81">
        <f>+'[1]69-72復興'!AV218</f>
        <v>0</v>
      </c>
      <c r="BF221" s="81">
        <f>+'[1]69-72復興'!AW218</f>
        <v>0</v>
      </c>
      <c r="BG221" s="81" t="str">
        <f>+'[1]69-72復興'!AX218</f>
        <v>勇</v>
      </c>
      <c r="BH221" s="81">
        <f>+'[1]69-72復興'!AY218</f>
        <v>0</v>
      </c>
    </row>
    <row r="222" spans="3:60" ht="15">
      <c r="C222" s="1"/>
      <c r="AY222" s="80" t="str">
        <f>+'[1]69-72復興'!D219</f>
        <v>李至祥</v>
      </c>
      <c r="AZ222" s="81" t="str">
        <f>+'[1]69-72復興'!K219</f>
        <v>Y</v>
      </c>
      <c r="BA222" s="76">
        <f>+'[1]69-72復興'!AO219</f>
        <v>0</v>
      </c>
      <c r="BB222" s="81">
        <f>+'[1]69-72復興'!AS219</f>
        <v>0</v>
      </c>
      <c r="BC222" s="81">
        <f>+'[1]69-72復興'!AT219</f>
        <v>0</v>
      </c>
      <c r="BD222" s="81">
        <f>+'[1]69-72復興'!AU219</f>
        <v>0</v>
      </c>
      <c r="BE222" s="81">
        <f>+'[1]69-72復興'!AV219</f>
        <v>0</v>
      </c>
      <c r="BF222" s="81">
        <f>+'[1]69-72復興'!AW219</f>
        <v>0</v>
      </c>
      <c r="BG222" s="81" t="str">
        <f>+'[1]69-72復興'!AX219</f>
        <v>勇</v>
      </c>
      <c r="BH222" s="81">
        <f>+'[1]69-72復興'!AY219</f>
        <v>0</v>
      </c>
    </row>
    <row r="223" spans="3:60" ht="15">
      <c r="C223" s="1"/>
      <c r="AY223" s="80" t="str">
        <f>+'[1]69-72復興'!D220</f>
        <v>李治嘉</v>
      </c>
      <c r="AZ223" s="81" t="str">
        <f>+'[1]69-72復興'!K220</f>
        <v>Y</v>
      </c>
      <c r="BA223" s="76">
        <f>+'[1]69-72復興'!AO220</f>
        <v>0</v>
      </c>
      <c r="BB223" s="81">
        <f>+'[1]69-72復興'!AS220</f>
        <v>0</v>
      </c>
      <c r="BC223" s="81">
        <f>+'[1]69-72復興'!AT220</f>
        <v>0</v>
      </c>
      <c r="BD223" s="81" t="str">
        <f>+'[1]69-72復興'!AU220</f>
        <v>孝</v>
      </c>
      <c r="BE223" s="81">
        <f>+'[1]69-72復興'!AV220</f>
        <v>0</v>
      </c>
      <c r="BF223" s="81">
        <f>+'[1]69-72復興'!AW220</f>
        <v>0</v>
      </c>
      <c r="BG223" s="81">
        <f>+'[1]69-72復興'!AX220</f>
        <v>0</v>
      </c>
      <c r="BH223" s="81">
        <f>+'[1]69-72復興'!AY220</f>
        <v>0</v>
      </c>
    </row>
    <row r="224" spans="3:60" ht="15">
      <c r="C224" s="1"/>
      <c r="AY224" s="80" t="str">
        <f>+'[1]69-72復興'!D221</f>
        <v>李為平</v>
      </c>
      <c r="AZ224" s="81" t="str">
        <f>+'[1]69-72復興'!K221</f>
        <v>Y</v>
      </c>
      <c r="BA224" s="76">
        <f>+'[1]69-72復興'!AO221</f>
        <v>0</v>
      </c>
      <c r="BB224" s="81" t="str">
        <f>+'[1]69-72復興'!AS221</f>
        <v>信</v>
      </c>
      <c r="BC224" s="81" t="str">
        <f>+'[1]69-72復興'!AT221</f>
        <v>信</v>
      </c>
      <c r="BD224" s="81" t="str">
        <f>+'[1]69-72復興'!AU221</f>
        <v>信</v>
      </c>
      <c r="BE224" s="81">
        <f>+'[1]69-72復興'!AV221</f>
        <v>0</v>
      </c>
      <c r="BF224" s="81">
        <f>+'[1]69-72復興'!AW221</f>
        <v>0</v>
      </c>
      <c r="BG224" s="81">
        <f>+'[1]69-72復興'!AX221</f>
        <v>0</v>
      </c>
      <c r="BH224" s="81">
        <f>+'[1]69-72復興'!AY221</f>
        <v>0</v>
      </c>
    </row>
    <row r="225" spans="3:60" ht="15">
      <c r="C225" s="1"/>
      <c r="AY225" s="80" t="str">
        <f>+'[1]69-72復興'!D222</f>
        <v>李振華</v>
      </c>
      <c r="AZ225" s="81" t="str">
        <f>+'[1]69-72復興'!K222</f>
        <v>Y</v>
      </c>
      <c r="BA225" s="76">
        <f>+'[1]69-72復興'!AO222</f>
        <v>0</v>
      </c>
      <c r="BB225" s="81" t="str">
        <f>+'[1]69-72復興'!AS222</f>
        <v>忠</v>
      </c>
      <c r="BC225" s="81" t="str">
        <f>+'[1]69-72復興'!AT222</f>
        <v>忠</v>
      </c>
      <c r="BD225" s="81" t="str">
        <f>+'[1]69-72復興'!AU222</f>
        <v>信</v>
      </c>
      <c r="BE225" s="81">
        <f>+'[1]69-72復興'!AV222</f>
        <v>0</v>
      </c>
      <c r="BF225" s="81">
        <f>+'[1]69-72復興'!AW222</f>
        <v>0</v>
      </c>
      <c r="BG225" s="81">
        <f>+'[1]69-72復興'!AX222</f>
        <v>0</v>
      </c>
      <c r="BH225" s="81">
        <f>+'[1]69-72復興'!AY222</f>
        <v>0</v>
      </c>
    </row>
    <row r="226" spans="3:60" ht="15">
      <c r="C226" s="1"/>
      <c r="AY226" s="80" t="str">
        <f>+'[1]69-72復興'!D223</f>
        <v>李淑娟</v>
      </c>
      <c r="AZ226" s="81" t="str">
        <f>+'[1]69-72復興'!K223</f>
        <v>D</v>
      </c>
      <c r="BA226" s="76">
        <f>+'[1]69-72復興'!AO223</f>
        <v>0</v>
      </c>
      <c r="BB226" s="81" t="str">
        <f>+'[1]69-72復興'!AS223</f>
        <v>愛</v>
      </c>
      <c r="BC226" s="81" t="str">
        <f>+'[1]69-72復興'!AT223</f>
        <v>愛</v>
      </c>
      <c r="BD226" s="81" t="str">
        <f>+'[1]69-72復興'!AU223</f>
        <v>仁</v>
      </c>
      <c r="BE226" s="81">
        <f>+'[1]69-72復興'!AV223</f>
        <v>0</v>
      </c>
      <c r="BF226" s="81">
        <f>+'[1]69-72復興'!AW223</f>
        <v>0</v>
      </c>
      <c r="BG226" s="81">
        <f>+'[1]69-72復興'!AX223</f>
        <v>0</v>
      </c>
      <c r="BH226" s="81">
        <f>+'[1]69-72復興'!AY223</f>
        <v>0</v>
      </c>
    </row>
    <row r="227" spans="3:60" ht="15">
      <c r="C227" s="1"/>
      <c r="AY227" s="80" t="str">
        <f>+'[1]69-72復興'!D224</f>
        <v>李維綱</v>
      </c>
      <c r="AZ227" s="81" t="str">
        <f>+'[1]69-72復興'!K224</f>
        <v>Y</v>
      </c>
      <c r="BA227" s="76">
        <f>+'[1]69-72復興'!AO224</f>
        <v>0</v>
      </c>
      <c r="BB227" s="81" t="str">
        <f>+'[1]69-72復興'!AS224</f>
        <v>仁</v>
      </c>
      <c r="BC227" s="81" t="str">
        <f>+'[1]69-72復興'!AT224</f>
        <v>仁</v>
      </c>
      <c r="BD227" s="81" t="str">
        <f>+'[1]69-72復興'!AU224</f>
        <v>愛</v>
      </c>
      <c r="BE227" s="81">
        <f>+'[1]69-72復興'!AV224</f>
        <v>0</v>
      </c>
      <c r="BF227" s="81">
        <f>+'[1]69-72復興'!AW224</f>
        <v>0</v>
      </c>
      <c r="BG227" s="81" t="str">
        <f>+'[1]69-72復興'!AX224</f>
        <v>仁</v>
      </c>
      <c r="BH227" s="81">
        <f>+'[1]69-72復興'!AY224</f>
        <v>0</v>
      </c>
    </row>
    <row r="228" spans="3:60" ht="15">
      <c r="C228" s="1"/>
      <c r="AY228" s="80" t="str">
        <f>+'[1]69-72復興'!D225</f>
        <v>李翠芬</v>
      </c>
      <c r="AZ228" s="81" t="str">
        <f>+'[1]69-72復興'!K225</f>
        <v>Y</v>
      </c>
      <c r="BA228" s="76">
        <f>+'[1]69-72復興'!AO225</f>
        <v>0</v>
      </c>
      <c r="BB228" s="81">
        <f>+'[1]69-72復興'!AS225</f>
        <v>0</v>
      </c>
      <c r="BC228" s="81">
        <f>+'[1]69-72復興'!AT225</f>
        <v>0</v>
      </c>
      <c r="BD228" s="81">
        <f>+'[1]69-72復興'!AU225</f>
        <v>0</v>
      </c>
      <c r="BE228" s="81" t="str">
        <f>+'[1]69-72復興'!AV225</f>
        <v>智</v>
      </c>
      <c r="BF228" s="81" t="str">
        <f>+'[1]69-72復興'!AW225</f>
        <v>智</v>
      </c>
      <c r="BG228" s="81" t="str">
        <f>+'[1]69-72復興'!AX225</f>
        <v>智</v>
      </c>
      <c r="BH228" s="81" t="str">
        <f>+'[1]69-72復興'!AY225</f>
        <v>Line</v>
      </c>
    </row>
    <row r="229" spans="3:60" ht="15">
      <c r="C229" s="1"/>
      <c r="AY229" s="80" t="str">
        <f>+'[1]69-72復興'!D226</f>
        <v>李慧賢</v>
      </c>
      <c r="AZ229" s="81" t="str">
        <f>+'[1]69-72復興'!K226</f>
        <v>Y</v>
      </c>
      <c r="BA229" s="76">
        <f>+'[1]69-72復興'!AO226</f>
        <v>0</v>
      </c>
      <c r="BB229" s="81">
        <f>+'[1]69-72復興'!AS226</f>
        <v>0</v>
      </c>
      <c r="BC229" s="81">
        <f>+'[1]69-72復興'!AT226</f>
        <v>0</v>
      </c>
      <c r="BD229" s="81">
        <f>+'[1]69-72復興'!AU226</f>
        <v>0</v>
      </c>
      <c r="BE229" s="81" t="str">
        <f>+'[1]69-72復興'!AV226</f>
        <v>智</v>
      </c>
      <c r="BF229" s="81" t="str">
        <f>+'[1]69-72復興'!AW226</f>
        <v>智</v>
      </c>
      <c r="BG229" s="81" t="str">
        <f>+'[1]69-72復興'!AX226</f>
        <v>智</v>
      </c>
      <c r="BH229" s="81">
        <f>+'[1]69-72復興'!AY226</f>
        <v>0</v>
      </c>
    </row>
    <row r="230" spans="3:60" ht="15">
      <c r="C230" s="1"/>
      <c r="AY230" s="80" t="str">
        <f>+'[1]69-72復興'!D227</f>
        <v>李顯一</v>
      </c>
      <c r="AZ230" s="81" t="str">
        <f>+'[1]69-72復興'!K227</f>
        <v>D</v>
      </c>
      <c r="BA230" s="76">
        <f>+'[1]69-72復興'!AO227</f>
        <v>0</v>
      </c>
      <c r="BB230" s="81">
        <f>+'[1]69-72復興'!AS227</f>
        <v>0</v>
      </c>
      <c r="BC230" s="81">
        <f>+'[1]69-72復興'!AT227</f>
        <v>0</v>
      </c>
      <c r="BD230" s="81">
        <f>+'[1]69-72復興'!AU227</f>
        <v>0</v>
      </c>
      <c r="BE230" s="81">
        <f>+'[1]69-72復興'!AV227</f>
        <v>0</v>
      </c>
      <c r="BF230" s="81">
        <f>+'[1]69-72復興'!AW227</f>
        <v>0</v>
      </c>
      <c r="BG230" s="81" t="str">
        <f>+'[1]69-72復興'!AX227</f>
        <v>勇</v>
      </c>
      <c r="BH230" s="81">
        <f>+'[1]69-72復興'!AY227</f>
        <v>0</v>
      </c>
    </row>
    <row r="231" spans="3:60" ht="15">
      <c r="C231" s="1"/>
      <c r="AY231" s="80" t="str">
        <f>+'[1]69-72復興'!D228</f>
        <v>沈　重</v>
      </c>
      <c r="AZ231" s="81" t="str">
        <f>+'[1]69-72復興'!K228</f>
        <v>Y</v>
      </c>
      <c r="BA231" s="76">
        <f>+'[1]69-72復興'!AO228</f>
        <v>0</v>
      </c>
      <c r="BB231" s="81">
        <f>+'[1]69-72復興'!AS228</f>
        <v>0</v>
      </c>
      <c r="BC231" s="81">
        <f>+'[1]69-72復興'!AT228</f>
        <v>0</v>
      </c>
      <c r="BD231" s="81">
        <f>+'[1]69-72復興'!AU228</f>
        <v>0</v>
      </c>
      <c r="BE231" s="81" t="str">
        <f>+'[1]69-72復興'!AV228</f>
        <v>仁</v>
      </c>
      <c r="BF231" s="81">
        <f>+'[1]69-72復興'!AW228</f>
        <v>0</v>
      </c>
      <c r="BG231" s="81" t="str">
        <f>+'[1]69-72復興'!AX228</f>
        <v>信</v>
      </c>
      <c r="BH231" s="81">
        <f>+'[1]69-72復興'!AY228</f>
        <v>0</v>
      </c>
    </row>
    <row r="232" spans="3:60" ht="15">
      <c r="C232" s="1"/>
      <c r="AY232" s="80" t="str">
        <f>+'[1]69-72復興'!D229</f>
        <v>沈其光</v>
      </c>
      <c r="AZ232" s="81" t="str">
        <f>+'[1]69-72復興'!K229</f>
        <v>Y</v>
      </c>
      <c r="BA232" s="76">
        <f>+'[1]69-72復興'!AO229</f>
        <v>0</v>
      </c>
      <c r="BB232" s="81" t="str">
        <f>+'[1]69-72復興'!AS229</f>
        <v>愛</v>
      </c>
      <c r="BC232" s="81" t="str">
        <f>+'[1]69-72復興'!AT229</f>
        <v>愛</v>
      </c>
      <c r="BD232" s="81" t="str">
        <f>+'[1]69-72復興'!AU229</f>
        <v>孝</v>
      </c>
      <c r="BE232" s="81">
        <f>+'[1]69-72復興'!AV229</f>
        <v>0</v>
      </c>
      <c r="BF232" s="81">
        <f>+'[1]69-72復興'!AW229</f>
        <v>0</v>
      </c>
      <c r="BG232" s="81">
        <f>+'[1]69-72復興'!AX229</f>
        <v>0</v>
      </c>
      <c r="BH232" s="81">
        <f>+'[1]69-72復興'!AY229</f>
        <v>0</v>
      </c>
    </row>
    <row r="233" spans="3:60" ht="15">
      <c r="C233" s="1"/>
      <c r="AY233" s="80" t="str">
        <f>+'[1]69-72復興'!D230</f>
        <v>沈明哲</v>
      </c>
      <c r="AZ233" s="81" t="str">
        <f>+'[1]69-72復興'!K230</f>
        <v>Y</v>
      </c>
      <c r="BA233" s="76">
        <f>+'[1]69-72復興'!AO230</f>
        <v>0</v>
      </c>
      <c r="BB233" s="81">
        <f>+'[1]69-72復興'!AS230</f>
        <v>0</v>
      </c>
      <c r="BC233" s="81">
        <f>+'[1]69-72復興'!AT230</f>
        <v>0</v>
      </c>
      <c r="BD233" s="81">
        <f>+'[1]69-72復興'!AU230</f>
        <v>0</v>
      </c>
      <c r="BE233" s="81" t="str">
        <f>+'[1]69-72復興'!AV230</f>
        <v>望</v>
      </c>
      <c r="BF233" s="81" t="str">
        <f>+'[1]69-72復興'!AW230</f>
        <v>信</v>
      </c>
      <c r="BG233" s="81" t="str">
        <f>+'[1]69-72復興'!AX230</f>
        <v>信</v>
      </c>
      <c r="BH233" s="81" t="str">
        <f>+'[1]69-72復興'!AY230</f>
        <v>Line</v>
      </c>
    </row>
    <row r="234" spans="3:60" ht="15">
      <c r="C234" s="1"/>
      <c r="AY234" s="80" t="str">
        <f>+'[1]69-72復興'!D231</f>
        <v>沈家熒</v>
      </c>
      <c r="AZ234" s="81" t="str">
        <f>+'[1]69-72復興'!K231</f>
        <v>Y</v>
      </c>
      <c r="BA234" s="76">
        <f>+'[1]69-72復興'!AO231</f>
        <v>0</v>
      </c>
      <c r="BB234" s="81">
        <f>+'[1]69-72復興'!AS231</f>
        <v>0</v>
      </c>
      <c r="BC234" s="81">
        <f>+'[1]69-72復興'!AT231</f>
        <v>0</v>
      </c>
      <c r="BD234" s="81" t="str">
        <f>+'[1]69-72復興'!AU231</f>
        <v>仁</v>
      </c>
      <c r="BE234" s="81">
        <f>+'[1]69-72復興'!AV231</f>
        <v>0</v>
      </c>
      <c r="BF234" s="81">
        <f>+'[1]69-72復興'!AW231</f>
        <v>0</v>
      </c>
      <c r="BG234" s="81">
        <f>+'[1]69-72復興'!AX231</f>
        <v>0</v>
      </c>
      <c r="BH234" s="81">
        <f>+'[1]69-72復興'!AY231</f>
        <v>0</v>
      </c>
    </row>
    <row r="235" spans="3:60" ht="15">
      <c r="C235" s="1"/>
      <c r="AY235" s="80" t="str">
        <f>+'[1]69-72復興'!D232</f>
        <v>沈肇周</v>
      </c>
      <c r="AZ235" s="81" t="str">
        <f>+'[1]69-72復興'!K232</f>
        <v>Y</v>
      </c>
      <c r="BA235" s="76">
        <f>+'[1]69-72復興'!AO232</f>
        <v>0</v>
      </c>
      <c r="BB235" s="81" t="str">
        <f>+'[1]69-72復興'!AS232</f>
        <v>仁</v>
      </c>
      <c r="BC235" s="81" t="str">
        <f>+'[1]69-72復興'!AT232</f>
        <v>仁</v>
      </c>
      <c r="BD235" s="81" t="str">
        <f>+'[1]69-72復興'!AU232</f>
        <v>忠</v>
      </c>
      <c r="BE235" s="81">
        <f>+'[1]69-72復興'!AV232</f>
        <v>0</v>
      </c>
      <c r="BF235" s="81">
        <f>+'[1]69-72復興'!AW232</f>
        <v>0</v>
      </c>
      <c r="BG235" s="81">
        <f>+'[1]69-72復興'!AX232</f>
        <v>0</v>
      </c>
      <c r="BH235" s="81">
        <f>+'[1]69-72復興'!AY232</f>
        <v>0</v>
      </c>
    </row>
    <row r="236" spans="3:60" ht="15">
      <c r="C236" s="1"/>
      <c r="AY236" s="80" t="str">
        <f>+'[1]69-72復興'!D233</f>
        <v>汪漢源</v>
      </c>
      <c r="AZ236" s="81" t="str">
        <f>+'[1]69-72復興'!K233</f>
        <v>Y</v>
      </c>
      <c r="BA236" s="76">
        <f>+'[1]69-72復興'!AO233</f>
        <v>0</v>
      </c>
      <c r="BB236" s="81">
        <f>+'[1]69-72復興'!AS233</f>
        <v>0</v>
      </c>
      <c r="BC236" s="81">
        <f>+'[1]69-72復興'!AT233</f>
        <v>0</v>
      </c>
      <c r="BD236" s="81">
        <f>+'[1]69-72復興'!AU233</f>
        <v>0</v>
      </c>
      <c r="BE236" s="81">
        <f>+'[1]69-72復興'!AV233</f>
        <v>0</v>
      </c>
      <c r="BF236" s="81">
        <f>+'[1]69-72復興'!AW233</f>
        <v>0</v>
      </c>
      <c r="BG236" s="81" t="str">
        <f>+'[1]69-72復興'!AX233</f>
        <v>勇</v>
      </c>
      <c r="BH236" s="81">
        <f>+'[1]69-72復興'!AY233</f>
        <v>0</v>
      </c>
    </row>
    <row r="237" spans="3:60" ht="15">
      <c r="C237" s="1"/>
      <c r="AY237" s="80" t="str">
        <f>+'[1]69-72復興'!D234</f>
        <v>谷祖信</v>
      </c>
      <c r="AZ237" s="81" t="str">
        <f>+'[1]69-72復興'!K234</f>
        <v>Y</v>
      </c>
      <c r="BA237" s="76">
        <f>+'[1]69-72復興'!AO234</f>
        <v>0</v>
      </c>
      <c r="BB237" s="81" t="str">
        <f>+'[1]69-72復興'!AS234</f>
        <v>孝</v>
      </c>
      <c r="BC237" s="81" t="str">
        <f>+'[1]69-72復興'!AT234</f>
        <v>孝</v>
      </c>
      <c r="BD237" s="81" t="str">
        <f>+'[1]69-72復興'!AU234</f>
        <v>仁</v>
      </c>
      <c r="BE237" s="81">
        <f>+'[1]69-72復興'!AV234</f>
        <v>0</v>
      </c>
      <c r="BF237" s="81">
        <f>+'[1]69-72復興'!AW234</f>
        <v>0</v>
      </c>
      <c r="BG237" s="81">
        <f>+'[1]69-72復興'!AX234</f>
        <v>0</v>
      </c>
      <c r="BH237" s="81">
        <f>+'[1]69-72復興'!AY234</f>
        <v>0</v>
      </c>
    </row>
    <row r="238" spans="3:60" ht="15">
      <c r="C238" s="1"/>
      <c r="AY238" s="80" t="str">
        <f>+'[1]69-72復興'!D235</f>
        <v>邢仁壽</v>
      </c>
      <c r="AZ238" s="81" t="str">
        <f>+'[1]69-72復興'!K235</f>
        <v>Y</v>
      </c>
      <c r="BA238" s="76">
        <f>+'[1]69-72復興'!AO235</f>
        <v>0</v>
      </c>
      <c r="BB238" s="81" t="str">
        <f>+'[1]69-72復興'!AS235</f>
        <v>仁</v>
      </c>
      <c r="BC238" s="81" t="str">
        <f>+'[1]69-72復興'!AT235</f>
        <v>仁</v>
      </c>
      <c r="BD238" s="81" t="str">
        <f>+'[1]69-72復興'!AU235</f>
        <v>愛</v>
      </c>
      <c r="BE238" s="81">
        <f>+'[1]69-72復興'!AV235</f>
        <v>0</v>
      </c>
      <c r="BF238" s="81">
        <f>+'[1]69-72復興'!AW235</f>
        <v>0</v>
      </c>
      <c r="BG238" s="81" t="str">
        <f>+'[1]69-72復興'!AX235</f>
        <v>勇</v>
      </c>
      <c r="BH238" s="81">
        <f>+'[1]69-72復興'!AY235</f>
        <v>0</v>
      </c>
    </row>
    <row r="239" spans="3:60" ht="15">
      <c r="C239" s="1"/>
      <c r="AY239" s="80" t="str">
        <f>+'[1]69-72復興'!D236</f>
        <v>阮善性</v>
      </c>
      <c r="AZ239" s="81" t="str">
        <f>+'[1]69-72復興'!K236</f>
        <v>Y</v>
      </c>
      <c r="BA239" s="76">
        <f>+'[1]69-72復興'!AO236</f>
        <v>0</v>
      </c>
      <c r="BB239" s="81" t="str">
        <f>+'[1]69-72復興'!AS236</f>
        <v>信</v>
      </c>
      <c r="BC239" s="81" t="str">
        <f>+'[1]69-72復興'!AT236</f>
        <v>信</v>
      </c>
      <c r="BD239" s="81" t="str">
        <f>+'[1]69-72復興'!AU236</f>
        <v>義</v>
      </c>
      <c r="BE239" s="81" t="str">
        <f>+'[1]69-72復興'!AV236</f>
        <v>望</v>
      </c>
      <c r="BF239" s="81" t="str">
        <f>+'[1]69-72復興'!AW236</f>
        <v>信</v>
      </c>
      <c r="BG239" s="81" t="str">
        <f>+'[1]69-72復興'!AX236</f>
        <v>信</v>
      </c>
      <c r="BH239" s="81" t="str">
        <f>+'[1]69-72復興'!AY236</f>
        <v>Line</v>
      </c>
    </row>
    <row r="240" spans="3:60" ht="15">
      <c r="C240" s="1"/>
      <c r="AY240" s="80" t="str">
        <f>+'[1]69-72復興'!D237</f>
        <v>周　匜</v>
      </c>
      <c r="AZ240" s="81" t="str">
        <f>+'[1]69-72復興'!K237</f>
        <v>Y</v>
      </c>
      <c r="BA240" s="76">
        <f>+'[1]69-72復興'!AO237</f>
        <v>0</v>
      </c>
      <c r="BB240" s="81">
        <f>+'[1]69-72復興'!AS237</f>
        <v>0</v>
      </c>
      <c r="BC240" s="81">
        <f>+'[1]69-72復興'!AT237</f>
        <v>0</v>
      </c>
      <c r="BD240" s="81" t="str">
        <f>+'[1]69-72復興'!AU237</f>
        <v>仁</v>
      </c>
      <c r="BE240" s="81">
        <f>+'[1]69-72復興'!AV237</f>
        <v>0</v>
      </c>
      <c r="BF240" s="81">
        <f>+'[1]69-72復興'!AW237</f>
        <v>0</v>
      </c>
      <c r="BG240" s="81">
        <f>+'[1]69-72復興'!AX237</f>
        <v>0</v>
      </c>
      <c r="BH240" s="81">
        <f>+'[1]69-72復興'!AY237</f>
        <v>0</v>
      </c>
    </row>
    <row r="241" spans="3:60" ht="15">
      <c r="C241" s="1"/>
      <c r="AY241" s="80" t="str">
        <f>+'[1]69-72復興'!D238</f>
        <v>周田田</v>
      </c>
      <c r="AZ241" s="81" t="str">
        <f>+'[1]69-72復興'!K238</f>
        <v>Y</v>
      </c>
      <c r="BA241" s="76">
        <f>+'[1]69-72復興'!AO238</f>
        <v>0</v>
      </c>
      <c r="BB241" s="81" t="str">
        <f>+'[1]69-72復興'!AS238</f>
        <v>信</v>
      </c>
      <c r="BC241" s="81" t="str">
        <f>+'[1]69-72復興'!AT238</f>
        <v>信</v>
      </c>
      <c r="BD241" s="81" t="str">
        <f>+'[1]69-72復興'!AU238</f>
        <v>忠</v>
      </c>
      <c r="BE241" s="81" t="str">
        <f>+'[1]69-72復興'!AV238</f>
        <v>愛</v>
      </c>
      <c r="BF241" s="81" t="str">
        <f>+'[1]69-72復興'!AW238</f>
        <v>愛</v>
      </c>
      <c r="BG241" s="81" t="str">
        <f>+'[1]69-72復興'!AX238</f>
        <v>愛</v>
      </c>
      <c r="BH241" s="81" t="str">
        <f>+'[1]69-72復興'!AY238</f>
        <v>Line</v>
      </c>
    </row>
    <row r="242" spans="3:60" ht="15">
      <c r="C242" s="1"/>
      <c r="AY242" s="80" t="str">
        <f>+'[1]69-72復興'!D239</f>
        <v>周守鳳</v>
      </c>
      <c r="AZ242" s="81">
        <f>+'[1]69-72復興'!K239</f>
        <v>0</v>
      </c>
      <c r="BA242" s="76">
        <f>+'[1]69-72復興'!AO239</f>
        <v>0</v>
      </c>
      <c r="BB242" s="81" t="str">
        <f>+'[1]69-72復興'!AS239</f>
        <v>忠</v>
      </c>
      <c r="BC242" s="81" t="str">
        <f>+'[1]69-72復興'!AT239</f>
        <v>忠</v>
      </c>
      <c r="BD242" s="81" t="str">
        <f>+'[1]69-72復興'!AU239</f>
        <v>愛</v>
      </c>
      <c r="BE242" s="81">
        <f>+'[1]69-72復興'!AV239</f>
        <v>0</v>
      </c>
      <c r="BF242" s="81">
        <f>+'[1]69-72復興'!AW239</f>
        <v>0</v>
      </c>
      <c r="BG242" s="81">
        <f>+'[1]69-72復興'!AX239</f>
        <v>0</v>
      </c>
      <c r="BH242" s="81">
        <f>+'[1]69-72復興'!AY239</f>
        <v>0</v>
      </c>
    </row>
    <row r="243" spans="3:60" ht="15">
      <c r="C243" s="1"/>
      <c r="AY243" s="80" t="str">
        <f>+'[1]69-72復興'!D240</f>
        <v>周求德</v>
      </c>
      <c r="AZ243" s="81" t="str">
        <f>+'[1]69-72復興'!K240</f>
        <v>Y</v>
      </c>
      <c r="BA243" s="76">
        <f>+'[1]69-72復興'!AO240</f>
        <v>0</v>
      </c>
      <c r="BB243" s="81" t="str">
        <f>+'[1]69-72復興'!AS240</f>
        <v>信</v>
      </c>
      <c r="BC243" s="81" t="str">
        <f>+'[1]69-72復興'!AT240</f>
        <v>信</v>
      </c>
      <c r="BD243" s="81" t="str">
        <f>+'[1]69-72復興'!AU240</f>
        <v>仁</v>
      </c>
      <c r="BE243" s="81" t="str">
        <f>+'[1]69-72復興'!AV240</f>
        <v>仁</v>
      </c>
      <c r="BF243" s="81">
        <f>+'[1]69-72復興'!AW240</f>
        <v>0</v>
      </c>
      <c r="BG243" s="81">
        <f>+'[1]69-72復興'!AX240</f>
        <v>0</v>
      </c>
      <c r="BH243" s="81">
        <f>+'[1]69-72復興'!AY240</f>
        <v>0</v>
      </c>
    </row>
    <row r="244" spans="3:60" ht="15">
      <c r="C244" s="1"/>
      <c r="AY244" s="80" t="str">
        <f>+'[1]69-72復興'!D241</f>
        <v>周宛蒂(周晶如)</v>
      </c>
      <c r="AZ244" s="81" t="str">
        <f>+'[1]69-72復興'!K241</f>
        <v>Y</v>
      </c>
      <c r="BA244" s="76">
        <f>+'[1]69-72復興'!AO241</f>
        <v>0</v>
      </c>
      <c r="BB244" s="81" t="str">
        <f>+'[1]69-72復興'!AS241</f>
        <v>X</v>
      </c>
      <c r="BC244" s="81" t="str">
        <f>+'[1]69-72復興'!AT241</f>
        <v>愛</v>
      </c>
      <c r="BD244" s="81" t="str">
        <f>+'[1]69-72復興'!AU241</f>
        <v>愛</v>
      </c>
      <c r="BE244" s="81" t="str">
        <f>+'[1]69-72復興'!AV241</f>
        <v>愛</v>
      </c>
      <c r="BF244" s="81" t="str">
        <f>+'[1]69-72復興'!AW241</f>
        <v>愛</v>
      </c>
      <c r="BG244" s="81" t="str">
        <f>+'[1]69-72復興'!AX241</f>
        <v>愛</v>
      </c>
      <c r="BH244" s="81" t="str">
        <f>+'[1]69-72復興'!AY241</f>
        <v>Line</v>
      </c>
    </row>
    <row r="245" spans="3:60" ht="15">
      <c r="C245" s="1"/>
      <c r="AY245" s="80" t="str">
        <f>+'[1]69-72復興'!D242</f>
        <v>周明琍</v>
      </c>
      <c r="AZ245" s="81">
        <f>+'[1]69-72復興'!K242</f>
        <v>0</v>
      </c>
      <c r="BA245" s="76">
        <f>+'[1]69-72復興'!AO242</f>
        <v>0</v>
      </c>
      <c r="BB245" s="81" t="str">
        <f>+'[1]69-72復興'!AS242</f>
        <v>孝</v>
      </c>
      <c r="BC245" s="81" t="str">
        <f>+'[1]69-72復興'!AT242</f>
        <v>孝</v>
      </c>
      <c r="BD245" s="81" t="str">
        <f>+'[1]69-72復興'!AU242</f>
        <v>義</v>
      </c>
      <c r="BE245" s="81" t="str">
        <f>+'[1]69-72復興'!AV242</f>
        <v>愛</v>
      </c>
      <c r="BF245" s="81" t="str">
        <f>+'[1]69-72復興'!AW242</f>
        <v>愛</v>
      </c>
      <c r="BG245" s="81" t="str">
        <f>+'[1]69-72復興'!AX242</f>
        <v>愛</v>
      </c>
      <c r="BH245" s="81">
        <f>+'[1]69-72復興'!AY242</f>
        <v>0</v>
      </c>
    </row>
    <row r="246" spans="3:60" ht="15">
      <c r="C246" s="1"/>
      <c r="AY246" s="80" t="str">
        <f>+'[1]69-72復興'!D243</f>
        <v>周祖菁</v>
      </c>
      <c r="AZ246" s="81" t="str">
        <f>+'[1]69-72復興'!K243</f>
        <v>Y</v>
      </c>
      <c r="BA246" s="76">
        <f>+'[1]69-72復興'!AO243</f>
        <v>0</v>
      </c>
      <c r="BB246" s="81" t="str">
        <f>+'[1]69-72復興'!AS243</f>
        <v>忠</v>
      </c>
      <c r="BC246" s="81" t="str">
        <f>+'[1]69-72復興'!AT243</f>
        <v>忠</v>
      </c>
      <c r="BD246" s="81" t="str">
        <f>+'[1]69-72復興'!AU243</f>
        <v>信</v>
      </c>
      <c r="BE246" s="81">
        <f>+'[1]69-72復興'!AV243</f>
        <v>0</v>
      </c>
      <c r="BF246" s="81">
        <f>+'[1]69-72復興'!AW243</f>
        <v>0</v>
      </c>
      <c r="BG246" s="81">
        <f>+'[1]69-72復興'!AX243</f>
        <v>0</v>
      </c>
      <c r="BH246" s="81">
        <f>+'[1]69-72復興'!AY243</f>
        <v>0</v>
      </c>
    </row>
    <row r="247" spans="3:60" ht="15">
      <c r="C247" s="1"/>
      <c r="AY247" s="80" t="str">
        <f>+'[1]69-72復興'!D244</f>
        <v>周祖潤</v>
      </c>
      <c r="AZ247" s="81" t="str">
        <f>+'[1]69-72復興'!K244</f>
        <v>Y</v>
      </c>
      <c r="BA247" s="76">
        <f>+'[1]69-72復興'!AO244</f>
        <v>0</v>
      </c>
      <c r="BB247" s="81">
        <f>+'[1]69-72復興'!AS244</f>
        <v>0</v>
      </c>
      <c r="BC247" s="81">
        <f>+'[1]69-72復興'!AT244</f>
        <v>0</v>
      </c>
      <c r="BD247" s="81">
        <f>+'[1]69-72復興'!AU244</f>
        <v>0</v>
      </c>
      <c r="BE247" s="81" t="str">
        <f>+'[1]69-72復興'!AV244</f>
        <v>智</v>
      </c>
      <c r="BF247" s="81" t="str">
        <f>+'[1]69-72復興'!AW244</f>
        <v>智</v>
      </c>
      <c r="BG247" s="81" t="str">
        <f>+'[1]69-72復興'!AX244</f>
        <v>智</v>
      </c>
      <c r="BH247" s="81">
        <f>+'[1]69-72復興'!AY244</f>
        <v>0</v>
      </c>
    </row>
    <row r="248" spans="3:60" ht="15">
      <c r="C248" s="1"/>
      <c r="AY248" s="80" t="str">
        <f>+'[1]69-72復興'!D245</f>
        <v>周啟博</v>
      </c>
      <c r="AZ248" s="81" t="str">
        <f>+'[1]69-72復興'!K245</f>
        <v>Y</v>
      </c>
      <c r="BA248" s="76">
        <f>+'[1]69-72復興'!AO245</f>
        <v>0</v>
      </c>
      <c r="BB248" s="81" t="str">
        <f>+'[1]69-72復興'!AS245</f>
        <v>信</v>
      </c>
      <c r="BC248" s="81" t="str">
        <f>+'[1]69-72復興'!AT245</f>
        <v>信</v>
      </c>
      <c r="BD248" s="81" t="str">
        <f>+'[1]69-72復興'!AU245</f>
        <v>信</v>
      </c>
      <c r="BE248" s="81">
        <f>+'[1]69-72復興'!AV245</f>
        <v>0</v>
      </c>
      <c r="BF248" s="81">
        <f>+'[1]69-72復興'!AW245</f>
        <v>0</v>
      </c>
      <c r="BG248" s="81">
        <f>+'[1]69-72復興'!AX245</f>
        <v>0</v>
      </c>
      <c r="BH248" s="81">
        <f>+'[1]69-72復興'!AY245</f>
        <v>0</v>
      </c>
    </row>
    <row r="249" spans="3:60" ht="15">
      <c r="C249" s="1"/>
      <c r="AY249" s="80" t="str">
        <f>+'[1]69-72復興'!D246</f>
        <v>周復芳</v>
      </c>
      <c r="AZ249" s="81" t="str">
        <f>+'[1]69-72復興'!K246</f>
        <v>Y</v>
      </c>
      <c r="BA249" s="76">
        <f>+'[1]69-72復興'!AO246</f>
        <v>0</v>
      </c>
      <c r="BB249" s="81" t="str">
        <f>+'[1]69-72復興'!AS246</f>
        <v>愛</v>
      </c>
      <c r="BC249" s="81" t="str">
        <f>+'[1]69-72復興'!AT246</f>
        <v>愛</v>
      </c>
      <c r="BD249" s="81" t="str">
        <f>+'[1]69-72復興'!AU246</f>
        <v>仁</v>
      </c>
      <c r="BE249" s="81">
        <f>+'[1]69-72復興'!AV246</f>
        <v>0</v>
      </c>
      <c r="BF249" s="81">
        <f>+'[1]69-72復興'!AW246</f>
        <v>0</v>
      </c>
      <c r="BG249" s="81">
        <f>+'[1]69-72復興'!AX246</f>
        <v>0</v>
      </c>
      <c r="BH249" s="81" t="str">
        <f>+'[1]69-72復興'!AY246</f>
        <v>Line</v>
      </c>
    </row>
    <row r="250" spans="3:60" ht="15">
      <c r="C250" s="1"/>
      <c r="AY250" s="80" t="str">
        <f>+'[1]69-72復興'!D247</f>
        <v>周陽山</v>
      </c>
      <c r="AZ250" s="81" t="str">
        <f>+'[1]69-72復興'!K247</f>
        <v>Y</v>
      </c>
      <c r="BA250" s="76">
        <f>+'[1]69-72復興'!AO247</f>
        <v>0</v>
      </c>
      <c r="BB250" s="81">
        <f>+'[1]69-72復興'!AS247</f>
        <v>0</v>
      </c>
      <c r="BC250" s="81">
        <f>+'[1]69-72復興'!AT247</f>
        <v>0</v>
      </c>
      <c r="BD250" s="81">
        <f>+'[1]69-72復興'!AU247</f>
        <v>0</v>
      </c>
      <c r="BE250" s="81">
        <f>+'[1]69-72復興'!AV247</f>
        <v>0</v>
      </c>
      <c r="BF250" s="81">
        <f>+'[1]69-72復興'!AW247</f>
        <v>0</v>
      </c>
      <c r="BG250" s="81" t="str">
        <f>+'[1]69-72復興'!AX247</f>
        <v>勇</v>
      </c>
      <c r="BH250" s="81">
        <f>+'[1]69-72復興'!AY247</f>
        <v>0</v>
      </c>
    </row>
    <row r="251" spans="3:60" ht="15">
      <c r="C251" s="1"/>
      <c r="AY251" s="80" t="str">
        <f>+'[1]69-72復興'!D248</f>
        <v>周瑞舫</v>
      </c>
      <c r="AZ251" s="81">
        <f>+'[1]69-72復興'!K248</f>
        <v>0</v>
      </c>
      <c r="BA251" s="76">
        <f>+'[1]69-72復興'!AO248</f>
        <v>0</v>
      </c>
      <c r="BB251" s="81">
        <f>+'[1]69-72復興'!AS248</f>
        <v>0</v>
      </c>
      <c r="BC251" s="81">
        <f>+'[1]69-72復興'!AT248</f>
        <v>0</v>
      </c>
      <c r="BD251" s="81" t="str">
        <f>+'[1]69-72復興'!AU248</f>
        <v>愛</v>
      </c>
      <c r="BE251" s="81">
        <f>+'[1]69-72復興'!AV248</f>
        <v>0</v>
      </c>
      <c r="BF251" s="81">
        <f>+'[1]69-72復興'!AW248</f>
        <v>0</v>
      </c>
      <c r="BG251" s="81" t="str">
        <f>+'[1]69-72復興'!AX248</f>
        <v>望</v>
      </c>
      <c r="BH251" s="81">
        <f>+'[1]69-72復興'!AY248</f>
        <v>0</v>
      </c>
    </row>
    <row r="252" spans="3:60" ht="15">
      <c r="C252" s="1"/>
      <c r="AY252" s="80" t="str">
        <f>+'[1]69-72復興'!D249</f>
        <v>孟憲偉</v>
      </c>
      <c r="AZ252" s="81" t="str">
        <f>+'[1]69-72復興'!K249</f>
        <v>Y</v>
      </c>
      <c r="BA252" s="76" t="str">
        <f>+'[1]69-72復興'!AO249</f>
        <v>R</v>
      </c>
      <c r="BB252" s="81">
        <f>+'[1]69-72復興'!AS249</f>
        <v>0</v>
      </c>
      <c r="BC252" s="81">
        <f>+'[1]69-72復興'!AT249</f>
        <v>0</v>
      </c>
      <c r="BD252" s="81">
        <f>+'[1]69-72復興'!AU249</f>
        <v>0</v>
      </c>
      <c r="BE252" s="81" t="str">
        <f>+'[1]69-72復興'!AV249</f>
        <v>勇</v>
      </c>
      <c r="BF252" s="81">
        <f>+'[1]69-72復興'!AW249</f>
        <v>0</v>
      </c>
      <c r="BG252" s="81" t="str">
        <f>+'[1]69-72復興'!AX249</f>
        <v>望</v>
      </c>
      <c r="BH252" s="81" t="str">
        <f>+'[1]69-72復興'!AY249</f>
        <v>Line</v>
      </c>
    </row>
    <row r="253" spans="3:60" ht="15">
      <c r="C253" s="1"/>
      <c r="AY253" s="80" t="str">
        <f>+'[1]69-72復興'!D250</f>
        <v>季金諾</v>
      </c>
      <c r="AZ253" s="81" t="str">
        <f>+'[1]69-72復興'!K250</f>
        <v>Y</v>
      </c>
      <c r="BA253" s="76">
        <f>+'[1]69-72復興'!AO250</f>
        <v>0</v>
      </c>
      <c r="BB253" s="81" t="str">
        <f>+'[1]69-72復興'!AS250</f>
        <v>仁</v>
      </c>
      <c r="BC253" s="81" t="str">
        <f>+'[1]69-72復興'!AT250</f>
        <v>仁</v>
      </c>
      <c r="BD253" s="81" t="str">
        <f>+'[1]69-72復興'!AU250</f>
        <v>愛</v>
      </c>
      <c r="BE253" s="81">
        <f>+'[1]69-72復興'!AV250</f>
        <v>0</v>
      </c>
      <c r="BF253" s="81">
        <f>+'[1]69-72復興'!AW250</f>
        <v>0</v>
      </c>
      <c r="BG253" s="81" t="str">
        <f>+'[1]69-72復興'!AX250</f>
        <v>勇</v>
      </c>
      <c r="BH253" s="81" t="str">
        <f>+'[1]69-72復興'!AY250</f>
        <v>Line</v>
      </c>
    </row>
    <row r="254" spans="3:60" ht="15">
      <c r="C254" s="1"/>
      <c r="AY254" s="80" t="str">
        <f>+'[1]69-72復興'!D251</f>
        <v>季愛華</v>
      </c>
      <c r="AZ254" s="81" t="str">
        <f>+'[1]69-72復興'!K251</f>
        <v>Y</v>
      </c>
      <c r="BA254" s="76">
        <f>+'[1]69-72復興'!AO251</f>
        <v>0</v>
      </c>
      <c r="BB254" s="81">
        <f>+'[1]69-72復興'!AS251</f>
        <v>0</v>
      </c>
      <c r="BC254" s="81">
        <f>+'[1]69-72復興'!AT251</f>
        <v>0</v>
      </c>
      <c r="BD254" s="81">
        <f>+'[1]69-72復興'!AU251</f>
        <v>0</v>
      </c>
      <c r="BE254" s="81" t="str">
        <f>+'[1]69-72復興'!AV251</f>
        <v>愛</v>
      </c>
      <c r="BF254" s="81" t="str">
        <f>+'[1]69-72復興'!AW251</f>
        <v>愛</v>
      </c>
      <c r="BG254" s="81" t="str">
        <f>+'[1]69-72復興'!AX251</f>
        <v>愛</v>
      </c>
      <c r="BH254" s="81" t="str">
        <f>+'[1]69-72復興'!AY251</f>
        <v>Line</v>
      </c>
    </row>
    <row r="255" spans="3:60" ht="15">
      <c r="C255" s="1"/>
      <c r="AY255" s="80" t="str">
        <f>+'[1]69-72復興'!D252</f>
        <v>幸佛玲</v>
      </c>
      <c r="AZ255" s="81" t="str">
        <f>+'[1]69-72復興'!K252</f>
        <v>Y</v>
      </c>
      <c r="BA255" s="76">
        <f>+'[1]69-72復興'!AO252</f>
        <v>0</v>
      </c>
      <c r="BB255" s="81" t="str">
        <f>+'[1]69-72復興'!AS252</f>
        <v>愛</v>
      </c>
      <c r="BC255" s="81" t="str">
        <f>+'[1]69-72復興'!AT252</f>
        <v>愛</v>
      </c>
      <c r="BD255" s="81" t="str">
        <f>+'[1]69-72復興'!AU252</f>
        <v>義</v>
      </c>
      <c r="BE255" s="81">
        <f>+'[1]69-72復興'!AV252</f>
        <v>0</v>
      </c>
      <c r="BF255" s="81">
        <f>+'[1]69-72復興'!AW252</f>
        <v>0</v>
      </c>
      <c r="BG255" s="81">
        <f>+'[1]69-72復興'!AX252</f>
        <v>0</v>
      </c>
      <c r="BH255" s="81">
        <f>+'[1]69-72復興'!AY252</f>
        <v>0</v>
      </c>
    </row>
    <row r="256" spans="3:60" ht="15">
      <c r="C256" s="1"/>
      <c r="AY256" s="80" t="str">
        <f>+'[1]69-72復興'!D253</f>
        <v>林正純</v>
      </c>
      <c r="AZ256" s="81" t="str">
        <f>+'[1]69-72復興'!K253</f>
        <v>Y</v>
      </c>
      <c r="BA256" s="76">
        <f>+'[1]69-72復興'!AO253</f>
        <v>0</v>
      </c>
      <c r="BB256" s="81">
        <f>+'[1]69-72復興'!AS253</f>
        <v>0</v>
      </c>
      <c r="BC256" s="81">
        <f>+'[1]69-72復興'!AT253</f>
        <v>0</v>
      </c>
      <c r="BD256" s="81">
        <f>+'[1]69-72復興'!AU253</f>
        <v>0</v>
      </c>
      <c r="BE256" s="81">
        <f>+'[1]69-72復興'!AV253</f>
        <v>0</v>
      </c>
      <c r="BF256" s="81">
        <f>+'[1]69-72復興'!AW253</f>
        <v>0</v>
      </c>
      <c r="BG256" s="81" t="str">
        <f>+'[1]69-72復興'!AX253</f>
        <v>信</v>
      </c>
      <c r="BH256" s="81">
        <f>+'[1]69-72復興'!AY253</f>
        <v>0</v>
      </c>
    </row>
    <row r="257" spans="3:60" ht="15">
      <c r="C257" s="1"/>
      <c r="AY257" s="80" t="str">
        <f>+'[1]69-72復興'!D254</f>
        <v>林志中</v>
      </c>
      <c r="AZ257" s="81" t="str">
        <f>+'[1]69-72復興'!K254</f>
        <v>D</v>
      </c>
      <c r="BA257" s="76">
        <f>+'[1]69-72復興'!AO254</f>
        <v>0</v>
      </c>
      <c r="BB257" s="81">
        <f>+'[1]69-72復興'!AS254</f>
        <v>0</v>
      </c>
      <c r="BC257" s="81">
        <f>+'[1]69-72復興'!AT254</f>
        <v>0</v>
      </c>
      <c r="BD257" s="81">
        <f>+'[1]69-72復興'!AU254</f>
        <v>0</v>
      </c>
      <c r="BE257" s="81">
        <f>+'[1]69-72復興'!AV254</f>
        <v>0</v>
      </c>
      <c r="BF257" s="81">
        <f>+'[1]69-72復興'!AW254</f>
        <v>0</v>
      </c>
      <c r="BG257" s="81" t="str">
        <f>+'[1]69-72復興'!AX254</f>
        <v>信</v>
      </c>
      <c r="BH257" s="81">
        <f>+'[1]69-72復興'!AY254</f>
        <v>0</v>
      </c>
    </row>
    <row r="258" spans="3:60" ht="15">
      <c r="C258" s="1"/>
      <c r="AY258" s="80" t="str">
        <f>+'[1]69-72復興'!D255</f>
        <v>林定一</v>
      </c>
      <c r="AZ258" s="81">
        <f>+'[1]69-72復興'!K255</f>
        <v>0</v>
      </c>
      <c r="BA258" s="76">
        <f>+'[1]69-72復興'!AO255</f>
        <v>0</v>
      </c>
      <c r="BB258" s="81" t="str">
        <f>+'[1]69-72復興'!AS255</f>
        <v>信</v>
      </c>
      <c r="BC258" s="81" t="str">
        <f>+'[1]69-72復興'!AT255</f>
        <v>信</v>
      </c>
      <c r="BD258" s="81" t="str">
        <f>+'[1]69-72復興'!AU255</f>
        <v>忠</v>
      </c>
      <c r="BE258" s="81">
        <f>+'[1]69-72復興'!AV255</f>
        <v>0</v>
      </c>
      <c r="BF258" s="81">
        <f>+'[1]69-72復興'!AW255</f>
        <v>0</v>
      </c>
      <c r="BG258" s="81" t="str">
        <f>+'[1]69-72復興'!AX255</f>
        <v>望</v>
      </c>
      <c r="BH258" s="81">
        <f>+'[1]69-72復興'!AY255</f>
        <v>0</v>
      </c>
    </row>
    <row r="259" spans="3:60" ht="15">
      <c r="C259" s="1"/>
      <c r="AY259" s="80" t="str">
        <f>+'[1]69-72復興'!D256</f>
        <v>林芳芝</v>
      </c>
      <c r="AZ259" s="81" t="str">
        <f>+'[1]69-72復興'!K256</f>
        <v>Y</v>
      </c>
      <c r="BA259" s="76" t="str">
        <f>+'[1]69-72復興'!AO256</f>
        <v>R</v>
      </c>
      <c r="BB259" s="81">
        <f>+'[1]69-72復興'!AS256</f>
        <v>0</v>
      </c>
      <c r="BC259" s="81">
        <f>+'[1]69-72復興'!AT256</f>
        <v>0</v>
      </c>
      <c r="BD259" s="81">
        <f>+'[1]69-72復興'!AU256</f>
        <v>0</v>
      </c>
      <c r="BE259" s="81" t="str">
        <f>+'[1]69-72復興'!AV256</f>
        <v>愛</v>
      </c>
      <c r="BF259" s="81" t="str">
        <f>+'[1]69-72復興'!AW256</f>
        <v>愛</v>
      </c>
      <c r="BG259" s="81" t="str">
        <f>+'[1]69-72復興'!AX256</f>
        <v>愛</v>
      </c>
      <c r="BH259" s="81" t="str">
        <f>+'[1]69-72復興'!AY256</f>
        <v>Line</v>
      </c>
    </row>
    <row r="260" spans="3:60" ht="15">
      <c r="C260" s="1"/>
      <c r="AY260" s="80" t="str">
        <f>+'[1]69-72復興'!D257</f>
        <v>林美娜</v>
      </c>
      <c r="AZ260" s="81" t="str">
        <f>+'[1]69-72復興'!K257</f>
        <v>Y</v>
      </c>
      <c r="BA260" s="76">
        <f>+'[1]69-72復興'!AO257</f>
        <v>0</v>
      </c>
      <c r="BB260" s="81">
        <f>+'[1]69-72復興'!AS257</f>
        <v>0</v>
      </c>
      <c r="BC260" s="81">
        <f>+'[1]69-72復興'!AT257</f>
        <v>0</v>
      </c>
      <c r="BD260" s="81">
        <f>+'[1]69-72復興'!AU257</f>
        <v>0</v>
      </c>
      <c r="BE260" s="81" t="str">
        <f>+'[1]69-72復興'!AV257</f>
        <v>智</v>
      </c>
      <c r="BF260" s="81" t="str">
        <f>+'[1]69-72復興'!AW257</f>
        <v>智</v>
      </c>
      <c r="BG260" s="81" t="str">
        <f>+'[1]69-72復興'!AX257</f>
        <v>智</v>
      </c>
      <c r="BH260" s="81">
        <f>+'[1]69-72復興'!AY257</f>
        <v>0</v>
      </c>
    </row>
    <row r="261" spans="3:60" ht="15">
      <c r="C261" s="1"/>
      <c r="AY261" s="80" t="str">
        <f>+'[1]69-72復興'!D258</f>
        <v>林美珠</v>
      </c>
      <c r="AZ261" s="81">
        <f>+'[1]69-72復興'!K258</f>
        <v>0</v>
      </c>
      <c r="BA261" s="76">
        <f>+'[1]69-72復興'!AO258</f>
        <v>0</v>
      </c>
      <c r="BB261" s="81">
        <f>+'[1]69-72復興'!AS258</f>
        <v>0</v>
      </c>
      <c r="BC261" s="81">
        <f>+'[1]69-72復興'!AT258</f>
        <v>0</v>
      </c>
      <c r="BD261" s="81" t="str">
        <f>+'[1]69-72復興'!AU258</f>
        <v>信</v>
      </c>
      <c r="BE261" s="81" t="str">
        <f>+'[1]69-72復興'!AV258</f>
        <v>智</v>
      </c>
      <c r="BF261" s="81" t="str">
        <f>+'[1]69-72復興'!AW258</f>
        <v>智</v>
      </c>
      <c r="BG261" s="81" t="str">
        <f>+'[1]69-72復興'!AX258</f>
        <v>智</v>
      </c>
      <c r="BH261" s="81">
        <f>+'[1]69-72復興'!AY258</f>
        <v>0</v>
      </c>
    </row>
    <row r="262" spans="3:60" ht="15">
      <c r="C262" s="1"/>
      <c r="AY262" s="80" t="str">
        <f>+'[1]69-72復興'!D259</f>
        <v>林恩澄</v>
      </c>
      <c r="AZ262" s="81" t="str">
        <f>+'[1]69-72復興'!K259</f>
        <v>Y</v>
      </c>
      <c r="BA262" s="76">
        <f>+'[1]69-72復興'!AO259</f>
        <v>0</v>
      </c>
      <c r="BB262" s="81">
        <f>+'[1]69-72復興'!AS259</f>
        <v>0</v>
      </c>
      <c r="BC262" s="81">
        <f>+'[1]69-72復興'!AT259</f>
        <v>0</v>
      </c>
      <c r="BD262" s="81" t="str">
        <f>+'[1]69-72復興'!AU259</f>
        <v>仁</v>
      </c>
      <c r="BE262" s="81">
        <f>+'[1]69-72復興'!AV259</f>
        <v>0</v>
      </c>
      <c r="BF262" s="81">
        <f>+'[1]69-72復興'!AW259</f>
        <v>0</v>
      </c>
      <c r="BG262" s="81">
        <f>+'[1]69-72復興'!AX259</f>
        <v>0</v>
      </c>
      <c r="BH262" s="81">
        <f>+'[1]69-72復興'!AY259</f>
        <v>0</v>
      </c>
    </row>
    <row r="263" spans="3:60" ht="15">
      <c r="C263" s="1"/>
      <c r="AY263" s="80" t="str">
        <f>+'[1]69-72復興'!D260</f>
        <v>林素芳</v>
      </c>
      <c r="AZ263" s="81" t="str">
        <f>+'[1]69-72復興'!K260</f>
        <v>Y</v>
      </c>
      <c r="BA263" s="76">
        <f>+'[1]69-72復興'!AO260</f>
        <v>0</v>
      </c>
      <c r="BB263" s="81">
        <f>+'[1]69-72復興'!AS260</f>
        <v>0</v>
      </c>
      <c r="BC263" s="81">
        <f>+'[1]69-72復興'!AT260</f>
        <v>0</v>
      </c>
      <c r="BD263" s="81">
        <f>+'[1]69-72復興'!AU260</f>
        <v>0</v>
      </c>
      <c r="BE263" s="81" t="str">
        <f>+'[1]69-72復興'!AV260</f>
        <v>愛</v>
      </c>
      <c r="BF263" s="81" t="str">
        <f>+'[1]69-72復興'!AW260</f>
        <v>愛</v>
      </c>
      <c r="BG263" s="81" t="str">
        <f>+'[1]69-72復興'!AX260</f>
        <v>愛</v>
      </c>
      <c r="BH263" s="81">
        <f>+'[1]69-72復興'!AY260</f>
        <v>0</v>
      </c>
    </row>
    <row r="264" spans="3:60" ht="15">
      <c r="C264" s="1"/>
      <c r="AY264" s="80" t="str">
        <f>+'[1]69-72復興'!D261</f>
        <v>林啟文</v>
      </c>
      <c r="AZ264" s="81" t="str">
        <f>+'[1]69-72復興'!K261</f>
        <v>Y</v>
      </c>
      <c r="BA264" s="76">
        <f>+'[1]69-72復興'!AO261</f>
        <v>0</v>
      </c>
      <c r="BB264" s="81" t="str">
        <f>+'[1]69-72復興'!AS261</f>
        <v>仁</v>
      </c>
      <c r="BC264" s="81" t="str">
        <f>+'[1]69-72復興'!AT261</f>
        <v>仁</v>
      </c>
      <c r="BD264" s="81" t="str">
        <f>+'[1]69-72復興'!AU261</f>
        <v>忠</v>
      </c>
      <c r="BE264" s="81">
        <f>+'[1]69-72復興'!AV261</f>
        <v>0</v>
      </c>
      <c r="BF264" s="81">
        <f>+'[1]69-72復興'!AW261</f>
        <v>0</v>
      </c>
      <c r="BG264" s="81" t="str">
        <f>+'[1]69-72復興'!AX261</f>
        <v>勇</v>
      </c>
      <c r="BH264" s="81">
        <f>+'[1]69-72復興'!AY261</f>
        <v>0</v>
      </c>
    </row>
    <row r="265" spans="3:60" ht="15">
      <c r="C265" s="1"/>
      <c r="AY265" s="80" t="str">
        <f>+'[1]69-72復興'!D262</f>
        <v>林麗蓮</v>
      </c>
      <c r="AZ265" s="81" t="str">
        <f>+'[1]69-72復興'!K262</f>
        <v>Y</v>
      </c>
      <c r="BA265" s="76">
        <f>+'[1]69-72復興'!AO262</f>
        <v>0</v>
      </c>
      <c r="BB265" s="81" t="str">
        <f>+'[1]69-72復興'!AS262</f>
        <v>忠</v>
      </c>
      <c r="BC265" s="81" t="str">
        <f>+'[1]69-72復興'!AT262</f>
        <v>忠</v>
      </c>
      <c r="BD265" s="81" t="str">
        <f>+'[1]69-72復興'!AU262</f>
        <v>孝</v>
      </c>
      <c r="BE265" s="81">
        <f>+'[1]69-72復興'!AV262</f>
        <v>0</v>
      </c>
      <c r="BF265" s="81">
        <f>+'[1]69-72復興'!AW262</f>
        <v>0</v>
      </c>
      <c r="BG265" s="81">
        <f>+'[1]69-72復興'!AX262</f>
        <v>0</v>
      </c>
      <c r="BH265" s="81">
        <f>+'[1]69-72復興'!AY262</f>
        <v>0</v>
      </c>
    </row>
    <row r="266" spans="3:60" ht="15">
      <c r="C266" s="1"/>
      <c r="AY266" s="80" t="str">
        <f>+'[1]69-72復興'!D263</f>
        <v>金　喬</v>
      </c>
      <c r="AZ266" s="81" t="str">
        <f>+'[1]69-72復興'!K263</f>
        <v>Y</v>
      </c>
      <c r="BA266" s="76">
        <f>+'[1]69-72復興'!AO263</f>
        <v>0</v>
      </c>
      <c r="BB266" s="81" t="str">
        <f>+'[1]69-72復興'!AS263</f>
        <v>愛</v>
      </c>
      <c r="BC266" s="81" t="str">
        <f>+'[1]69-72復興'!AT263</f>
        <v>愛</v>
      </c>
      <c r="BD266" s="81" t="str">
        <f>+'[1]69-72復興'!AU263</f>
        <v>義</v>
      </c>
      <c r="BE266" s="81">
        <f>+'[1]69-72復興'!AV263</f>
        <v>0</v>
      </c>
      <c r="BF266" s="81">
        <f>+'[1]69-72復興'!AW263</f>
        <v>0</v>
      </c>
      <c r="BG266" s="81" t="str">
        <f>+'[1]69-72復興'!AX263</f>
        <v>勇</v>
      </c>
      <c r="BH266" s="81">
        <f>+'[1]69-72復興'!AY263</f>
        <v>0</v>
      </c>
    </row>
    <row r="267" spans="3:60" ht="15">
      <c r="C267" s="1"/>
      <c r="AY267" s="80" t="str">
        <f>+'[1]69-72復興'!D264</f>
        <v>金柏彥</v>
      </c>
      <c r="AZ267" s="81" t="str">
        <f>+'[1]69-72復興'!K264</f>
        <v>D</v>
      </c>
      <c r="BA267" s="76">
        <f>+'[1]69-72復興'!AO264</f>
        <v>0</v>
      </c>
      <c r="BB267" s="81">
        <f>+'[1]69-72復興'!AS264</f>
        <v>0</v>
      </c>
      <c r="BC267" s="81">
        <f>+'[1]69-72復興'!AT264</f>
        <v>0</v>
      </c>
      <c r="BD267" s="81">
        <f>+'[1]69-72復興'!AU264</f>
        <v>0</v>
      </c>
      <c r="BE267" s="81">
        <f>+'[1]69-72復興'!AV264</f>
        <v>0</v>
      </c>
      <c r="BF267" s="81">
        <f>+'[1]69-72復興'!AW264</f>
        <v>0</v>
      </c>
      <c r="BG267" s="81" t="str">
        <f>+'[1]69-72復興'!AX264</f>
        <v>勇</v>
      </c>
      <c r="BH267" s="81">
        <f>+'[1]69-72復興'!AY264</f>
        <v>0</v>
      </c>
    </row>
    <row r="268" spans="3:60" ht="15">
      <c r="C268" s="1"/>
      <c r="AY268" s="80" t="str">
        <f>+'[1]69-72復興'!D265</f>
        <v>侯天毅</v>
      </c>
      <c r="AZ268" s="81" t="str">
        <f>+'[1]69-72復興'!K265</f>
        <v>Y</v>
      </c>
      <c r="BA268" s="76">
        <f>+'[1]69-72復興'!AO265</f>
        <v>0</v>
      </c>
      <c r="BB268" s="81" t="str">
        <f>+'[1]69-72復興'!AS265</f>
        <v>忠</v>
      </c>
      <c r="BC268" s="81" t="str">
        <f>+'[1]69-72復興'!AT265</f>
        <v>忠</v>
      </c>
      <c r="BD268" s="81" t="str">
        <f>+'[1]69-72復興'!AU265</f>
        <v>信</v>
      </c>
      <c r="BE268" s="81">
        <f>+'[1]69-72復興'!AV265</f>
        <v>0</v>
      </c>
      <c r="BF268" s="81">
        <f>+'[1]69-72復興'!AW265</f>
        <v>0</v>
      </c>
      <c r="BG268" s="81">
        <f>+'[1]69-72復興'!AX265</f>
        <v>0</v>
      </c>
      <c r="BH268" s="81">
        <f>+'[1]69-72復興'!AY265</f>
        <v>0</v>
      </c>
    </row>
    <row r="269" spans="3:60" ht="15">
      <c r="C269" s="1"/>
      <c r="AY269" s="80" t="str">
        <f>+'[1]69-72復興'!D266</f>
        <v>俞　斐</v>
      </c>
      <c r="AZ269" s="81" t="str">
        <f>+'[1]69-72復興'!K266</f>
        <v>D</v>
      </c>
      <c r="BA269" s="76">
        <f>+'[1]69-72復興'!AO266</f>
        <v>0</v>
      </c>
      <c r="BB269" s="81" t="str">
        <f>+'[1]69-72復興'!AS266</f>
        <v>愛</v>
      </c>
      <c r="BC269" s="81" t="str">
        <f>+'[1]69-72復興'!AT266</f>
        <v>愛</v>
      </c>
      <c r="BD269" s="81" t="str">
        <f>+'[1]69-72復興'!AU266</f>
        <v>忠</v>
      </c>
      <c r="BE269" s="81">
        <f>+'[1]69-72復興'!AV266</f>
        <v>0</v>
      </c>
      <c r="BF269" s="81">
        <f>+'[1]69-72復興'!AW266</f>
        <v>0</v>
      </c>
      <c r="BG269" s="81">
        <f>+'[1]69-72復興'!AX266</f>
        <v>0</v>
      </c>
      <c r="BH269" s="81">
        <f>+'[1]69-72復興'!AY266</f>
        <v>0</v>
      </c>
    </row>
    <row r="270" spans="3:60" ht="15">
      <c r="C270" s="1"/>
      <c r="AY270" s="80" t="str">
        <f>+'[1]69-72復興'!D267</f>
        <v>俞佩珍</v>
      </c>
      <c r="AZ270" s="81" t="str">
        <f>+'[1]69-72復興'!K267</f>
        <v>D</v>
      </c>
      <c r="BA270" s="76">
        <f>+'[1]69-72復興'!AO267</f>
        <v>0</v>
      </c>
      <c r="BB270" s="81" t="str">
        <f>+'[1]69-72復興'!AS267</f>
        <v>愛？</v>
      </c>
      <c r="BC270" s="81" t="str">
        <f>+'[1]69-72復興'!AT267</f>
        <v>愛</v>
      </c>
      <c r="BD270" s="81" t="str">
        <f>+'[1]69-72復興'!AU267</f>
        <v>愛</v>
      </c>
      <c r="BE270" s="81" t="str">
        <f>+'[1]69-72復興'!AV267</f>
        <v>愛</v>
      </c>
      <c r="BF270" s="81" t="str">
        <f>+'[1]69-72復興'!AW267</f>
        <v>愛</v>
      </c>
      <c r="BG270" s="81" t="str">
        <f>+'[1]69-72復興'!AX267</f>
        <v>愛</v>
      </c>
      <c r="BH270" s="81">
        <f>+'[1]69-72復興'!AY267</f>
        <v>0</v>
      </c>
    </row>
    <row r="271" spans="3:60" ht="15">
      <c r="C271" s="1"/>
      <c r="AY271" s="80" t="str">
        <f>+'[1]69-72復興'!D268</f>
        <v>咸靜玲</v>
      </c>
      <c r="AZ271" s="81" t="str">
        <f>+'[1]69-72復興'!K268</f>
        <v>Y</v>
      </c>
      <c r="BA271" s="76" t="str">
        <f>+'[1]69-72復興'!AO268</f>
        <v>R</v>
      </c>
      <c r="BB271" s="81" t="str">
        <f>+'[1]69-72復興'!AS268</f>
        <v>信</v>
      </c>
      <c r="BC271" s="81" t="str">
        <f>+'[1]69-72復興'!AT268</f>
        <v>信</v>
      </c>
      <c r="BD271" s="81" t="str">
        <f>+'[1]69-72復興'!AU268</f>
        <v>愛</v>
      </c>
      <c r="BE271" s="81" t="str">
        <f>+'[1]69-72復興'!AV268</f>
        <v>愛</v>
      </c>
      <c r="BF271" s="81" t="str">
        <f>+'[1]69-72復興'!AW268</f>
        <v>愛</v>
      </c>
      <c r="BG271" s="81" t="str">
        <f>+'[1]69-72復興'!AX268</f>
        <v>愛</v>
      </c>
      <c r="BH271" s="81" t="str">
        <f>+'[1]69-72復興'!AY268</f>
        <v>Line</v>
      </c>
    </row>
    <row r="272" spans="3:60" ht="15">
      <c r="C272" s="1"/>
      <c r="AY272" s="80" t="str">
        <f>+'[1]69-72復興'!D269</f>
        <v>姚偉明</v>
      </c>
      <c r="AZ272" s="81" t="str">
        <f>+'[1]69-72復興'!K269</f>
        <v>Y</v>
      </c>
      <c r="BA272" s="76">
        <f>+'[1]69-72復興'!AO269</f>
        <v>0</v>
      </c>
      <c r="BB272" s="81">
        <f>+'[1]69-72復興'!AS269</f>
        <v>0</v>
      </c>
      <c r="BC272" s="81">
        <f>+'[1]69-72復興'!AT269</f>
        <v>0</v>
      </c>
      <c r="BD272" s="81">
        <f>+'[1]69-72復興'!AU269</f>
        <v>0</v>
      </c>
      <c r="BE272" s="81">
        <f>+'[1]69-72復興'!AV269</f>
        <v>0</v>
      </c>
      <c r="BF272" s="81">
        <f>+'[1]69-72復興'!AW269</f>
        <v>0</v>
      </c>
      <c r="BG272" s="81" t="str">
        <f>+'[1]69-72復興'!AX269</f>
        <v>仁</v>
      </c>
      <c r="BH272" s="81">
        <f>+'[1]69-72復興'!AY269</f>
        <v>0</v>
      </c>
    </row>
    <row r="273" spans="3:60" ht="15">
      <c r="C273" s="1"/>
      <c r="AY273" s="80" t="str">
        <f>+'[1]69-72復興'!D270</f>
        <v>姚逸平</v>
      </c>
      <c r="AZ273" s="81" t="str">
        <f>+'[1]69-72復興'!K270</f>
        <v>Y</v>
      </c>
      <c r="BA273" s="76">
        <f>+'[1]69-72復興'!AO270</f>
        <v>0</v>
      </c>
      <c r="BB273" s="81">
        <f>+'[1]69-72復興'!AS270</f>
        <v>0</v>
      </c>
      <c r="BC273" s="81">
        <f>+'[1]69-72復興'!AT270</f>
        <v>0</v>
      </c>
      <c r="BD273" s="81">
        <f>+'[1]69-72復興'!AU270</f>
        <v>0</v>
      </c>
      <c r="BE273" s="81">
        <f>+'[1]69-72復興'!AV270</f>
        <v>0</v>
      </c>
      <c r="BF273" s="81">
        <f>+'[1]69-72復興'!AW270</f>
        <v>0</v>
      </c>
      <c r="BG273" s="81" t="str">
        <f>+'[1]69-72復興'!AX270</f>
        <v>勇</v>
      </c>
      <c r="BH273" s="81">
        <f>+'[1]69-72復興'!AY270</f>
        <v>0</v>
      </c>
    </row>
    <row r="274" spans="3:60" ht="15">
      <c r="C274" s="1"/>
      <c r="AY274" s="80" t="str">
        <f>+'[1]69-72復興'!D271</f>
        <v>施玉茹</v>
      </c>
      <c r="AZ274" s="81" t="str">
        <f>+'[1]69-72復興'!K271</f>
        <v>Y</v>
      </c>
      <c r="BA274" s="76">
        <f>+'[1]69-72復興'!AO271</f>
        <v>0</v>
      </c>
      <c r="BB274" s="81">
        <f>+'[1]69-72復興'!AS271</f>
        <v>0</v>
      </c>
      <c r="BC274" s="81">
        <f>+'[1]69-72復興'!AT271</f>
        <v>0</v>
      </c>
      <c r="BD274" s="81">
        <f>+'[1]69-72復興'!AU271</f>
        <v>0</v>
      </c>
      <c r="BE274" s="81" t="str">
        <f>+'[1]69-72復興'!AV271</f>
        <v>愛</v>
      </c>
      <c r="BF274" s="81" t="str">
        <f>+'[1]69-72復興'!AW271</f>
        <v>愛</v>
      </c>
      <c r="BG274" s="81" t="str">
        <f>+'[1]69-72復興'!AX271</f>
        <v>愛</v>
      </c>
      <c r="BH274" s="81">
        <f>+'[1]69-72復興'!AY271</f>
        <v>0</v>
      </c>
    </row>
    <row r="275" spans="3:60" ht="15">
      <c r="C275" s="1"/>
      <c r="AY275" s="80" t="str">
        <f>+'[1]69-72復興'!D272</f>
        <v>施禹平</v>
      </c>
      <c r="AZ275" s="81" t="str">
        <f>+'[1]69-72復興'!K272</f>
        <v>D</v>
      </c>
      <c r="BA275" s="76">
        <f>+'[1]69-72復興'!AO272</f>
        <v>0</v>
      </c>
      <c r="BB275" s="81" t="str">
        <f>+'[1]69-72復興'!AS272</f>
        <v>信</v>
      </c>
      <c r="BC275" s="81" t="str">
        <f>+'[1]69-72復興'!AT272</f>
        <v>信</v>
      </c>
      <c r="BD275" s="81" t="str">
        <f>+'[1]69-72復興'!AU272</f>
        <v>仁</v>
      </c>
      <c r="BE275" s="81">
        <f>+'[1]69-72復興'!AV272</f>
        <v>0</v>
      </c>
      <c r="BF275" s="81">
        <f>+'[1]69-72復興'!AW272</f>
        <v>0</v>
      </c>
      <c r="BG275" s="81" t="str">
        <f>+'[1]69-72復興'!AX272</f>
        <v>望</v>
      </c>
      <c r="BH275" s="81">
        <f>+'[1]69-72復興'!AY272</f>
        <v>0</v>
      </c>
    </row>
    <row r="276" spans="3:60" ht="15">
      <c r="C276" s="1"/>
      <c r="AY276" s="80" t="str">
        <f>+'[1]69-72復興'!D273</f>
        <v>施程京</v>
      </c>
      <c r="AZ276" s="81" t="str">
        <f>+'[1]69-72復興'!K273</f>
        <v>D</v>
      </c>
      <c r="BA276" s="76">
        <f>+'[1]69-72復興'!AO273</f>
        <v>0</v>
      </c>
      <c r="BB276" s="81">
        <f>+'[1]69-72復興'!AS273</f>
        <v>0</v>
      </c>
      <c r="BC276" s="81">
        <f>+'[1]69-72復興'!AT273</f>
        <v>0</v>
      </c>
      <c r="BD276" s="81">
        <f>+'[1]69-72復興'!AU273</f>
        <v>0</v>
      </c>
      <c r="BE276" s="81" t="str">
        <f>+'[1]69-72復興'!AV273</f>
        <v>智</v>
      </c>
      <c r="BF276" s="81" t="str">
        <f>+'[1]69-72復興'!AW273</f>
        <v>智</v>
      </c>
      <c r="BG276" s="81" t="str">
        <f>+'[1]69-72復興'!AX273</f>
        <v>智</v>
      </c>
      <c r="BH276" s="81" t="str">
        <f>+'[1]69-72復興'!AY273</f>
        <v>Line</v>
      </c>
    </row>
    <row r="277" spans="3:60" ht="15">
      <c r="C277" s="1"/>
      <c r="AY277" s="80" t="str">
        <f>+'[1]69-72復興'!D274</f>
        <v>施雅庭(施翠英)</v>
      </c>
      <c r="AZ277" s="81" t="str">
        <f>+'[1]69-72復興'!K274</f>
        <v>Y</v>
      </c>
      <c r="BA277" s="76">
        <f>+'[1]69-72復興'!AO274</f>
        <v>0</v>
      </c>
      <c r="BB277" s="81">
        <f>+'[1]69-72復興'!AS274</f>
        <v>0</v>
      </c>
      <c r="BC277" s="81">
        <f>+'[1]69-72復興'!AT274</f>
        <v>0</v>
      </c>
      <c r="BD277" s="81">
        <f>+'[1]69-72復興'!AU274</f>
        <v>0</v>
      </c>
      <c r="BE277" s="81" t="str">
        <f>+'[1]69-72復興'!AV274</f>
        <v>智</v>
      </c>
      <c r="BF277" s="81" t="str">
        <f>+'[1]69-72復興'!AW274</f>
        <v>智</v>
      </c>
      <c r="BG277" s="81" t="str">
        <f>+'[1]69-72復興'!AX274</f>
        <v>智</v>
      </c>
      <c r="BH277" s="81" t="str">
        <f>+'[1]69-72復興'!AY274</f>
        <v>Line</v>
      </c>
    </row>
    <row r="278" spans="3:60" ht="15">
      <c r="C278" s="1"/>
      <c r="AY278" s="80" t="str">
        <f>+'[1]69-72復興'!D275</f>
        <v>胡佩秋</v>
      </c>
      <c r="AZ278" s="81" t="str">
        <f>+'[1]69-72復興'!K275</f>
        <v>Y</v>
      </c>
      <c r="BA278" s="76">
        <f>+'[1]69-72復興'!AO275</f>
        <v>0</v>
      </c>
      <c r="BB278" s="81">
        <f>+'[1]69-72復興'!AS275</f>
        <v>0</v>
      </c>
      <c r="BC278" s="81">
        <f>+'[1]69-72復興'!AT275</f>
        <v>0</v>
      </c>
      <c r="BD278" s="81" t="str">
        <f>+'[1]69-72復興'!AU275</f>
        <v>愛</v>
      </c>
      <c r="BE278" s="81" t="str">
        <f>+'[1]69-72復興'!AV275</f>
        <v>智</v>
      </c>
      <c r="BF278" s="81" t="str">
        <f>+'[1]69-72復興'!AW275</f>
        <v>智</v>
      </c>
      <c r="BG278" s="81" t="str">
        <f>+'[1]69-72復興'!AX275</f>
        <v>智</v>
      </c>
      <c r="BH278" s="81">
        <f>+'[1]69-72復興'!AY275</f>
        <v>0</v>
      </c>
    </row>
    <row r="279" spans="3:60" ht="15">
      <c r="C279" s="1"/>
      <c r="AY279" s="80" t="str">
        <f>+'[1]69-72復興'!D276</f>
        <v>胡定一</v>
      </c>
      <c r="AZ279" s="81">
        <f>+'[1]69-72復興'!K276</f>
        <v>0</v>
      </c>
      <c r="BA279" s="76">
        <f>+'[1]69-72復興'!AO276</f>
        <v>0</v>
      </c>
      <c r="BB279" s="81" t="str">
        <f>+'[1]69-72復興'!AS276</f>
        <v>仁</v>
      </c>
      <c r="BC279" s="81" t="str">
        <f>+'[1]69-72復興'!AT276</f>
        <v>仁</v>
      </c>
      <c r="BD279" s="81" t="str">
        <f>+'[1]69-72復興'!AU276</f>
        <v>義</v>
      </c>
      <c r="BE279" s="81">
        <f>+'[1]69-72復興'!AV276</f>
        <v>0</v>
      </c>
      <c r="BF279" s="81">
        <f>+'[1]69-72復興'!AW276</f>
        <v>0</v>
      </c>
      <c r="BG279" s="81">
        <f>+'[1]69-72復興'!AX276</f>
        <v>0</v>
      </c>
      <c r="BH279" s="81">
        <f>+'[1]69-72復興'!AY276</f>
        <v>0</v>
      </c>
    </row>
    <row r="280" spans="3:60" ht="15">
      <c r="C280" s="1"/>
      <c r="AY280" s="80" t="str">
        <f>+'[1]69-72復興'!D277</f>
        <v>胡家林</v>
      </c>
      <c r="AZ280" s="81" t="str">
        <f>+'[1]69-72復興'!K277</f>
        <v>Y</v>
      </c>
      <c r="BA280" s="76">
        <f>+'[1]69-72復興'!AO277</f>
        <v>0</v>
      </c>
      <c r="BB280" s="81">
        <f>+'[1]69-72復興'!AS277</f>
        <v>0</v>
      </c>
      <c r="BC280" s="81">
        <f>+'[1]69-72復興'!AT277</f>
        <v>0</v>
      </c>
      <c r="BD280" s="81" t="str">
        <f>+'[1]69-72復興'!AU277</f>
        <v>仁</v>
      </c>
      <c r="BE280" s="81">
        <f>+'[1]69-72復興'!AV277</f>
        <v>0</v>
      </c>
      <c r="BF280" s="81">
        <f>+'[1]69-72復興'!AW277</f>
        <v>0</v>
      </c>
      <c r="BG280" s="81">
        <f>+'[1]69-72復興'!AX277</f>
        <v>0</v>
      </c>
      <c r="BH280" s="81">
        <f>+'[1]69-72復興'!AY277</f>
        <v>0</v>
      </c>
    </row>
    <row r="281" spans="3:60" ht="15">
      <c r="C281" s="1"/>
      <c r="AY281" s="80" t="str">
        <f>+'[1]69-72復興'!D278</f>
        <v>胡崇智</v>
      </c>
      <c r="AZ281" s="81" t="str">
        <f>+'[1]69-72復興'!K278</f>
        <v>Y</v>
      </c>
      <c r="BA281" s="76">
        <f>+'[1]69-72復興'!AO278</f>
        <v>0</v>
      </c>
      <c r="BB281" s="81" t="str">
        <f>+'[1]69-72復興'!AS278</f>
        <v>信</v>
      </c>
      <c r="BC281" s="81" t="str">
        <f>+'[1]69-72復興'!AT278</f>
        <v>信</v>
      </c>
      <c r="BD281" s="81" t="str">
        <f>+'[1]69-72復興'!AU278</f>
        <v>忠</v>
      </c>
      <c r="BE281" s="81">
        <f>+'[1]69-72復興'!AV278</f>
        <v>0</v>
      </c>
      <c r="BF281" s="81">
        <f>+'[1]69-72復興'!AW278</f>
        <v>0</v>
      </c>
      <c r="BG281" s="81">
        <f>+'[1]69-72復興'!AX278</f>
        <v>0</v>
      </c>
      <c r="BH281" s="81">
        <f>+'[1]69-72復興'!AY278</f>
        <v>0</v>
      </c>
    </row>
    <row r="282" spans="3:60" ht="15">
      <c r="C282" s="1"/>
      <c r="AY282" s="80" t="str">
        <f>+'[1]69-72復興'!D279</f>
        <v>范銘宏</v>
      </c>
      <c r="AZ282" s="81">
        <f>+'[1]69-72復興'!K279</f>
        <v>0</v>
      </c>
      <c r="BA282" s="76">
        <f>+'[1]69-72復興'!AO279</f>
        <v>0</v>
      </c>
      <c r="BB282" s="81">
        <f>+'[1]69-72復興'!AS279</f>
        <v>0</v>
      </c>
      <c r="BC282" s="81">
        <f>+'[1]69-72復興'!AT279</f>
        <v>0</v>
      </c>
      <c r="BD282" s="81" t="str">
        <f>+'[1]69-72復興'!AU279</f>
        <v>愛</v>
      </c>
      <c r="BE282" s="81">
        <f>+'[1]69-72復興'!AV279</f>
        <v>0</v>
      </c>
      <c r="BF282" s="81">
        <f>+'[1]69-72復興'!AW279</f>
        <v>0</v>
      </c>
      <c r="BG282" s="81">
        <f>+'[1]69-72復興'!AX279</f>
        <v>0</v>
      </c>
      <c r="BH282" s="81">
        <f>+'[1]69-72復興'!AY279</f>
        <v>0</v>
      </c>
    </row>
    <row r="283" spans="3:60" ht="15">
      <c r="C283" s="1"/>
      <c r="AY283" s="80" t="str">
        <f>+'[1]69-72復興'!D280</f>
        <v>倪詠文</v>
      </c>
      <c r="AZ283" s="81" t="str">
        <f>+'[1]69-72復興'!K280</f>
        <v>Y</v>
      </c>
      <c r="BA283" s="76">
        <f>+'[1]69-72復興'!AO280</f>
        <v>0</v>
      </c>
      <c r="BB283" s="81">
        <f>+'[1]69-72復興'!AS280</f>
        <v>0</v>
      </c>
      <c r="BC283" s="81">
        <f>+'[1]69-72復興'!AT280</f>
        <v>0</v>
      </c>
      <c r="BD283" s="81">
        <f>+'[1]69-72復興'!AU280</f>
        <v>0</v>
      </c>
      <c r="BE283" s="81" t="str">
        <f>+'[1]69-72復興'!AV280</f>
        <v>愛</v>
      </c>
      <c r="BF283" s="81" t="str">
        <f>+'[1]69-72復興'!AW280</f>
        <v>愛</v>
      </c>
      <c r="BG283" s="81" t="str">
        <f>+'[1]69-72復興'!AX280</f>
        <v>愛</v>
      </c>
      <c r="BH283" s="81" t="str">
        <f>+'[1]69-72復興'!AY280</f>
        <v>Line</v>
      </c>
    </row>
    <row r="284" spans="3:60" ht="15">
      <c r="C284" s="1"/>
      <c r="AY284" s="80" t="str">
        <f>+'[1]69-72復興'!D281</f>
        <v>唐立平</v>
      </c>
      <c r="AZ284" s="81" t="str">
        <f>+'[1]69-72復興'!K281</f>
        <v>D</v>
      </c>
      <c r="BA284" s="76">
        <f>+'[1]69-72復興'!AO281</f>
        <v>0</v>
      </c>
      <c r="BB284" s="81">
        <f>+'[1]69-72復興'!AS281</f>
        <v>0</v>
      </c>
      <c r="BC284" s="81">
        <f>+'[1]69-72復興'!AT281</f>
        <v>0</v>
      </c>
      <c r="BD284" s="81" t="str">
        <f>+'[1]69-72復興'!AU281</f>
        <v>信</v>
      </c>
      <c r="BE284" s="81">
        <f>+'[1]69-72復興'!AV281</f>
        <v>0</v>
      </c>
      <c r="BF284" s="81">
        <f>+'[1]69-72復興'!AW281</f>
        <v>0</v>
      </c>
      <c r="BG284" s="81" t="str">
        <f>+'[1]69-72復興'!AX281</f>
        <v>勇</v>
      </c>
      <c r="BH284" s="81">
        <f>+'[1]69-72復興'!AY281</f>
        <v>0</v>
      </c>
    </row>
    <row r="285" spans="3:60" ht="15">
      <c r="C285" s="1"/>
      <c r="AY285" s="80" t="str">
        <f>+'[1]69-72復興'!D282</f>
        <v>唐祖慰</v>
      </c>
      <c r="AZ285" s="81">
        <f>+'[1]69-72復興'!K282</f>
        <v>0</v>
      </c>
      <c r="BA285" s="76">
        <f>+'[1]69-72復興'!AO282</f>
        <v>0</v>
      </c>
      <c r="BB285" s="81" t="str">
        <f>+'[1]69-72復興'!AS282</f>
        <v>信</v>
      </c>
      <c r="BC285" s="81" t="str">
        <f>+'[1]69-72復興'!AT282</f>
        <v>信</v>
      </c>
      <c r="BD285" s="81" t="str">
        <f>+'[1]69-72復興'!AU282</f>
        <v>忠</v>
      </c>
      <c r="BE285" s="81">
        <f>+'[1]69-72復興'!AV282</f>
        <v>0</v>
      </c>
      <c r="BF285" s="81">
        <f>+'[1]69-72復興'!AW282</f>
        <v>0</v>
      </c>
      <c r="BG285" s="81">
        <f>+'[1]69-72復興'!AX282</f>
        <v>0</v>
      </c>
      <c r="BH285" s="81">
        <f>+'[1]69-72復興'!AY282</f>
        <v>0</v>
      </c>
    </row>
    <row r="286" spans="3:60" ht="15">
      <c r="C286" s="1"/>
      <c r="AY286" s="80" t="str">
        <f>+'[1]69-72復興'!D283</f>
        <v>唐毓光</v>
      </c>
      <c r="AZ286" s="81" t="str">
        <f>+'[1]69-72復興'!K283</f>
        <v>Y</v>
      </c>
      <c r="BA286" s="76">
        <f>+'[1]69-72復興'!AO283</f>
        <v>0</v>
      </c>
      <c r="BB286" s="81" t="str">
        <f>+'[1]69-72復興'!AS283</f>
        <v>信</v>
      </c>
      <c r="BC286" s="81" t="str">
        <f>+'[1]69-72復興'!AT283</f>
        <v>信</v>
      </c>
      <c r="BD286" s="81" t="str">
        <f>+'[1]69-72復興'!AU283</f>
        <v>忠</v>
      </c>
      <c r="BE286" s="81">
        <f>+'[1]69-72復興'!AV283</f>
        <v>0</v>
      </c>
      <c r="BF286" s="81">
        <f>+'[1]69-72復興'!AW283</f>
        <v>0</v>
      </c>
      <c r="BG286" s="81">
        <f>+'[1]69-72復興'!AX283</f>
        <v>0</v>
      </c>
      <c r="BH286" s="81">
        <f>+'[1]69-72復興'!AY283</f>
        <v>0</v>
      </c>
    </row>
    <row r="287" spans="3:60" ht="15">
      <c r="C287" s="1"/>
      <c r="AY287" s="80" t="str">
        <f>+'[1]69-72復興'!D284</f>
        <v>唐義鈞(唐鍔君)</v>
      </c>
      <c r="AZ287" s="81" t="str">
        <f>+'[1]69-72復興'!K284</f>
        <v>Y</v>
      </c>
      <c r="BA287" s="76">
        <f>+'[1]69-72復興'!AO284</f>
        <v>0</v>
      </c>
      <c r="BB287" s="81" t="str">
        <f>+'[1]69-72復興'!AS284</f>
        <v>信</v>
      </c>
      <c r="BC287" s="81" t="str">
        <f>+'[1]69-72復興'!AT284</f>
        <v>信</v>
      </c>
      <c r="BD287" s="81" t="str">
        <f>+'[1]69-72復興'!AU284</f>
        <v>仁</v>
      </c>
      <c r="BE287" s="81">
        <f>+'[1]69-72復興'!AV284</f>
        <v>0</v>
      </c>
      <c r="BF287" s="81">
        <f>+'[1]69-72復興'!AW284</f>
        <v>0</v>
      </c>
      <c r="BG287" s="81" t="str">
        <f>+'[1]69-72復興'!AX284</f>
        <v>仁</v>
      </c>
      <c r="BH287" s="81">
        <f>+'[1]69-72復興'!AY284</f>
        <v>0</v>
      </c>
    </row>
    <row r="288" spans="3:60" ht="15">
      <c r="C288" s="1"/>
      <c r="AY288" s="80" t="str">
        <f>+'[1]69-72復興'!D285</f>
        <v>唐夢君</v>
      </c>
      <c r="AZ288" s="81" t="str">
        <f>+'[1]69-72復興'!K285</f>
        <v>Y</v>
      </c>
      <c r="BA288" s="76">
        <f>+'[1]69-72復興'!AO285</f>
        <v>0</v>
      </c>
      <c r="BB288" s="81">
        <f>+'[1]69-72復興'!AS285</f>
        <v>0</v>
      </c>
      <c r="BC288" s="81">
        <f>+'[1]69-72復興'!AT285</f>
        <v>0</v>
      </c>
      <c r="BD288" s="81">
        <f>+'[1]69-72復興'!AU285</f>
        <v>0</v>
      </c>
      <c r="BE288" s="81" t="str">
        <f>+'[1]69-72復興'!AV285</f>
        <v>愛</v>
      </c>
      <c r="BF288" s="81" t="str">
        <f>+'[1]69-72復興'!AW285</f>
        <v>愛</v>
      </c>
      <c r="BG288" s="81" t="str">
        <f>+'[1]69-72復興'!AX285</f>
        <v>愛</v>
      </c>
      <c r="BH288" s="81">
        <f>+'[1]69-72復興'!AY285</f>
        <v>0</v>
      </c>
    </row>
    <row r="289" spans="3:60" ht="15">
      <c r="C289" s="1"/>
      <c r="AY289" s="80" t="str">
        <f>+'[1]69-72復興'!D286</f>
        <v>夏大中</v>
      </c>
      <c r="AZ289" s="81" t="str">
        <f>+'[1]69-72復興'!K286</f>
        <v>Y</v>
      </c>
      <c r="BA289" s="76">
        <f>+'[1]69-72復興'!AO286</f>
        <v>0</v>
      </c>
      <c r="BB289" s="81">
        <f>+'[1]69-72復興'!AS286</f>
        <v>0</v>
      </c>
      <c r="BC289" s="81">
        <f>+'[1]69-72復興'!AT286</f>
        <v>0</v>
      </c>
      <c r="BD289" s="81">
        <f>+'[1]69-72復興'!AU286</f>
        <v>0</v>
      </c>
      <c r="BE289" s="81">
        <f>+'[1]69-72復興'!AV286</f>
        <v>0</v>
      </c>
      <c r="BF289" s="81">
        <f>+'[1]69-72復興'!AW286</f>
        <v>0</v>
      </c>
      <c r="BG289" s="81" t="str">
        <f>+'[1]69-72復興'!AX286</f>
        <v>望</v>
      </c>
      <c r="BH289" s="81">
        <f>+'[1]69-72復興'!AY286</f>
        <v>0</v>
      </c>
    </row>
    <row r="290" spans="3:60" ht="15">
      <c r="C290" s="1"/>
      <c r="AY290" s="80" t="str">
        <f>+'[1]69-72復興'!D287</f>
        <v>夏台明</v>
      </c>
      <c r="AZ290" s="81" t="str">
        <f>+'[1]69-72復興'!K287</f>
        <v>Y</v>
      </c>
      <c r="BA290" s="76">
        <f>+'[1]69-72復興'!AO287</f>
        <v>0</v>
      </c>
      <c r="BB290" s="81" t="str">
        <f>+'[1]69-72復興'!AS287</f>
        <v>孝</v>
      </c>
      <c r="BC290" s="81" t="str">
        <f>+'[1]69-72復興'!AT287</f>
        <v>孝</v>
      </c>
      <c r="BD290" s="81" t="str">
        <f>+'[1]69-72復興'!AU287</f>
        <v>愛</v>
      </c>
      <c r="BE290" s="81">
        <f>+'[1]69-72復興'!AV287</f>
        <v>0</v>
      </c>
      <c r="BF290" s="81">
        <f>+'[1]69-72復興'!AW287</f>
        <v>0</v>
      </c>
      <c r="BG290" s="81" t="str">
        <f>+'[1]69-72復興'!AX287</f>
        <v>勇</v>
      </c>
      <c r="BH290" s="81">
        <f>+'[1]69-72復興'!AY287</f>
        <v>0</v>
      </c>
    </row>
    <row r="291" spans="3:60" ht="15">
      <c r="C291" s="1"/>
      <c r="AY291" s="80" t="str">
        <f>+'[1]69-72復興'!D288</f>
        <v>孫一心</v>
      </c>
      <c r="AZ291" s="81">
        <f>+'[1]69-72復興'!K288</f>
        <v>0</v>
      </c>
      <c r="BA291" s="76">
        <f>+'[1]69-72復興'!AO288</f>
        <v>0</v>
      </c>
      <c r="BB291" s="81">
        <f>+'[1]69-72復興'!AS288</f>
        <v>0</v>
      </c>
      <c r="BC291" s="81">
        <f>+'[1]69-72復興'!AT288</f>
        <v>0</v>
      </c>
      <c r="BD291" s="81" t="str">
        <f>+'[1]69-72復興'!AU288</f>
        <v>仁</v>
      </c>
      <c r="BE291" s="81">
        <f>+'[1]69-72復興'!AV288</f>
        <v>0</v>
      </c>
      <c r="BF291" s="81">
        <f>+'[1]69-72復興'!AW288</f>
        <v>0</v>
      </c>
      <c r="BG291" s="81">
        <f>+'[1]69-72復興'!AX288</f>
        <v>0</v>
      </c>
      <c r="BH291" s="81">
        <f>+'[1]69-72復興'!AY288</f>
        <v>0</v>
      </c>
    </row>
    <row r="292" spans="3:60" ht="15">
      <c r="C292" s="1"/>
      <c r="AY292" s="80" t="str">
        <f>+'[1]69-72復興'!D289</f>
        <v>孫辰明</v>
      </c>
      <c r="AZ292" s="81" t="str">
        <f>+'[1]69-72復興'!K289</f>
        <v>D</v>
      </c>
      <c r="BA292" s="76">
        <f>+'[1]69-72復興'!AO289</f>
        <v>0</v>
      </c>
      <c r="BB292" s="81">
        <f>+'[1]69-72復興'!AS289</f>
        <v>0</v>
      </c>
      <c r="BC292" s="81">
        <f>+'[1]69-72復興'!AT289</f>
        <v>0</v>
      </c>
      <c r="BD292" s="81">
        <f>+'[1]69-72復興'!AU289</f>
        <v>0</v>
      </c>
      <c r="BE292" s="81">
        <f>+'[1]69-72復興'!AV289</f>
        <v>0</v>
      </c>
      <c r="BF292" s="81">
        <f>+'[1]69-72復興'!AW289</f>
        <v>0</v>
      </c>
      <c r="BG292" s="81" t="str">
        <f>+'[1]69-72復興'!AX289</f>
        <v>信</v>
      </c>
      <c r="BH292" s="81">
        <f>+'[1]69-72復興'!AY289</f>
        <v>0</v>
      </c>
    </row>
    <row r="293" spans="3:60" ht="15">
      <c r="C293" s="1"/>
      <c r="AY293" s="80" t="str">
        <f>+'[1]69-72復興'!D290</f>
        <v>孫珮娜</v>
      </c>
      <c r="AZ293" s="81" t="str">
        <f>+'[1]69-72復興'!K290</f>
        <v>Y</v>
      </c>
      <c r="BA293" s="76">
        <f>+'[1]69-72復興'!AO290</f>
        <v>0</v>
      </c>
      <c r="BB293" s="81">
        <f>+'[1]69-72復興'!AS290</f>
        <v>0</v>
      </c>
      <c r="BC293" s="81">
        <f>+'[1]69-72復興'!AT290</f>
        <v>0</v>
      </c>
      <c r="BD293" s="81" t="str">
        <f>+'[1]69-72復興'!AU290</f>
        <v>信</v>
      </c>
      <c r="BE293" s="81">
        <f>+'[1]69-72復興'!AV290</f>
        <v>0</v>
      </c>
      <c r="BF293" s="81">
        <f>+'[1]69-72復興'!AW290</f>
        <v>0</v>
      </c>
      <c r="BG293" s="81">
        <f>+'[1]69-72復興'!AX290</f>
        <v>0</v>
      </c>
      <c r="BH293" s="81">
        <f>+'[1]69-72復興'!AY290</f>
        <v>0</v>
      </c>
    </row>
    <row r="294" spans="3:60" ht="15">
      <c r="C294" s="1"/>
      <c r="AY294" s="80" t="str">
        <f>+'[1]69-72復興'!D291</f>
        <v>徐　欣</v>
      </c>
      <c r="AZ294" s="81" t="str">
        <f>+'[1]69-72復興'!K291</f>
        <v>Y</v>
      </c>
      <c r="BA294" s="76">
        <f>+'[1]69-72復興'!AO291</f>
        <v>0</v>
      </c>
      <c r="BB294" s="81" t="str">
        <f>+'[1]69-72復興'!AS291</f>
        <v>X</v>
      </c>
      <c r="BC294" s="81" t="str">
        <f>+'[1]69-72復興'!AT291</f>
        <v>X</v>
      </c>
      <c r="BD294" s="81" t="str">
        <f>+'[1]69-72復興'!AU291</f>
        <v>仁</v>
      </c>
      <c r="BE294" s="81" t="str">
        <f>+'[1]69-72復興'!AV291</f>
        <v>愛</v>
      </c>
      <c r="BF294" s="81" t="str">
        <f>+'[1]69-72復興'!AW291</f>
        <v>愛</v>
      </c>
      <c r="BG294" s="81">
        <f>+'[1]69-72復興'!AX291</f>
        <v>0</v>
      </c>
      <c r="BH294" s="81" t="str">
        <f>+'[1]69-72復興'!AY291</f>
        <v>Line</v>
      </c>
    </row>
    <row r="295" spans="3:60" ht="15">
      <c r="C295" s="1"/>
      <c r="AY295" s="80" t="str">
        <f>+'[1]69-72復興'!D292</f>
        <v>徐家園</v>
      </c>
      <c r="AZ295" s="81" t="str">
        <f>+'[1]69-72復興'!K292</f>
        <v>Y</v>
      </c>
      <c r="BA295" s="76">
        <f>+'[1]69-72復興'!AO292</f>
        <v>0</v>
      </c>
      <c r="BB295" s="81">
        <f>+'[1]69-72復興'!AS292</f>
        <v>0</v>
      </c>
      <c r="BC295" s="81">
        <f>+'[1]69-72復興'!AT292</f>
        <v>0</v>
      </c>
      <c r="BD295" s="81">
        <f>+'[1]69-72復興'!AU292</f>
        <v>0</v>
      </c>
      <c r="BE295" s="81" t="str">
        <f>+'[1]69-72復興'!AV292</f>
        <v>信</v>
      </c>
      <c r="BF295" s="81" t="str">
        <f>+'[1]69-72復興'!AW292</f>
        <v>信</v>
      </c>
      <c r="BG295" s="81" t="str">
        <f>+'[1]69-72復興'!AX292</f>
        <v>信</v>
      </c>
      <c r="BH295" s="81" t="str">
        <f>+'[1]69-72復興'!AY292</f>
        <v>Line</v>
      </c>
    </row>
    <row r="296" spans="3:60" ht="15">
      <c r="C296" s="1"/>
      <c r="AY296" s="80" t="str">
        <f>+'[1]69-72復興'!D293</f>
        <v>徐愛玲</v>
      </c>
      <c r="AZ296" s="81" t="str">
        <f>+'[1]69-72復興'!K293</f>
        <v>D</v>
      </c>
      <c r="BA296" s="76">
        <f>+'[1]69-72復興'!AO293</f>
        <v>0</v>
      </c>
      <c r="BB296" s="81">
        <f>+'[1]69-72復興'!AS293</f>
        <v>0</v>
      </c>
      <c r="BC296" s="81">
        <f>+'[1]69-72復興'!AT293</f>
        <v>0</v>
      </c>
      <c r="BD296" s="81">
        <f>+'[1]69-72復興'!AU293</f>
        <v>0</v>
      </c>
      <c r="BE296" s="81" t="str">
        <f>+'[1]69-72復興'!AV293</f>
        <v>智</v>
      </c>
      <c r="BF296" s="81" t="str">
        <f>+'[1]69-72復興'!AW293</f>
        <v>智</v>
      </c>
      <c r="BG296" s="81" t="str">
        <f>+'[1]69-72復興'!AX293</f>
        <v>智</v>
      </c>
      <c r="BH296" s="81">
        <f>+'[1]69-72復興'!AY293</f>
        <v>0</v>
      </c>
    </row>
    <row r="297" spans="3:60" ht="15">
      <c r="C297" s="1"/>
      <c r="AY297" s="80" t="str">
        <f>+'[1]69-72復興'!D294</f>
        <v>徐嘉禾</v>
      </c>
      <c r="AZ297" s="81">
        <f>+'[1]69-72復興'!K294</f>
        <v>0</v>
      </c>
      <c r="BA297" s="76">
        <f>+'[1]69-72復興'!AO294</f>
        <v>0</v>
      </c>
      <c r="BB297" s="81">
        <f>+'[1]69-72復興'!AS294</f>
        <v>0</v>
      </c>
      <c r="BC297" s="81">
        <f>+'[1]69-72復興'!AT294</f>
        <v>0</v>
      </c>
      <c r="BD297" s="81">
        <f>+'[1]69-72復興'!AU294</f>
        <v>0</v>
      </c>
      <c r="BE297" s="81">
        <f>+'[1]69-72復興'!AV294</f>
        <v>0</v>
      </c>
      <c r="BF297" s="81">
        <f>+'[1]69-72復興'!AW294</f>
        <v>0</v>
      </c>
      <c r="BG297" s="81" t="str">
        <f>+'[1]69-72復興'!AX294</f>
        <v>勇</v>
      </c>
      <c r="BH297" s="81">
        <f>+'[1]69-72復興'!AY294</f>
        <v>0</v>
      </c>
    </row>
    <row r="298" spans="3:60" ht="15">
      <c r="C298" s="1"/>
      <c r="AY298" s="80" t="str">
        <f>+'[1]69-72復興'!D295</f>
        <v>徐德一</v>
      </c>
      <c r="AZ298" s="81" t="str">
        <f>+'[1]69-72復興'!K295</f>
        <v>Y</v>
      </c>
      <c r="BA298" s="76">
        <f>+'[1]69-72復興'!AO295</f>
        <v>0</v>
      </c>
      <c r="BB298" s="81">
        <f>+'[1]69-72復興'!AS295</f>
        <v>0</v>
      </c>
      <c r="BC298" s="81">
        <f>+'[1]69-72復興'!AT295</f>
        <v>0</v>
      </c>
      <c r="BD298" s="81">
        <f>+'[1]69-72復興'!AU295</f>
        <v>0</v>
      </c>
      <c r="BE298" s="81">
        <f>+'[1]69-72復興'!AV295</f>
        <v>0</v>
      </c>
      <c r="BF298" s="81">
        <f>+'[1]69-72復興'!AW295</f>
        <v>0</v>
      </c>
      <c r="BG298" s="81" t="str">
        <f>+'[1]69-72復興'!AX295</f>
        <v>勇</v>
      </c>
      <c r="BH298" s="81">
        <f>+'[1]69-72復興'!AY295</f>
        <v>0</v>
      </c>
    </row>
    <row r="299" spans="3:60" ht="15">
      <c r="C299" s="1"/>
      <c r="AY299" s="80" t="str">
        <f>+'[1]69-72復興'!D296</f>
        <v>徐德輝</v>
      </c>
      <c r="AZ299" s="81" t="str">
        <f>+'[1]69-72復興'!K296</f>
        <v>Y</v>
      </c>
      <c r="BA299" s="76">
        <f>+'[1]69-72復興'!AO296</f>
        <v>0</v>
      </c>
      <c r="BB299" s="81">
        <f>+'[1]69-72復興'!AS296</f>
        <v>0</v>
      </c>
      <c r="BC299" s="81">
        <f>+'[1]69-72復興'!AT296</f>
        <v>0</v>
      </c>
      <c r="BD299" s="81">
        <f>+'[1]69-72復興'!AU296</f>
        <v>0</v>
      </c>
      <c r="BE299" s="81">
        <f>+'[1]69-72復興'!AV296</f>
        <v>0</v>
      </c>
      <c r="BF299" s="81">
        <f>+'[1]69-72復興'!AW296</f>
        <v>0</v>
      </c>
      <c r="BG299" s="81" t="str">
        <f>+'[1]69-72復興'!AX296</f>
        <v>仁</v>
      </c>
      <c r="BH299" s="81">
        <f>+'[1]69-72復興'!AY296</f>
        <v>0</v>
      </c>
    </row>
    <row r="300" spans="3:60" ht="15">
      <c r="C300" s="1"/>
      <c r="AY300" s="80" t="str">
        <f>+'[1]69-72復興'!D297</f>
        <v>栗　明</v>
      </c>
      <c r="AZ300" s="81">
        <f>+'[1]69-72復興'!K297</f>
        <v>0</v>
      </c>
      <c r="BA300" s="76">
        <f>+'[1]69-72復興'!AO297</f>
        <v>0</v>
      </c>
      <c r="BB300" s="81">
        <f>+'[1]69-72復興'!AS297</f>
        <v>0</v>
      </c>
      <c r="BC300" s="81">
        <f>+'[1]69-72復興'!AT297</f>
        <v>0</v>
      </c>
      <c r="BD300" s="81">
        <f>+'[1]69-72復興'!AU297</f>
        <v>0</v>
      </c>
      <c r="BE300" s="81" t="str">
        <f>+'[1]69-72復興'!AV297</f>
        <v>智</v>
      </c>
      <c r="BF300" s="81" t="str">
        <f>+'[1]69-72復興'!AW297</f>
        <v>智</v>
      </c>
      <c r="BG300" s="81" t="str">
        <f>+'[1]69-72復興'!AX297</f>
        <v>智</v>
      </c>
      <c r="BH300" s="81">
        <f>+'[1]69-72復興'!AY297</f>
        <v>0</v>
      </c>
    </row>
    <row r="301" spans="3:60" ht="15">
      <c r="C301" s="1"/>
      <c r="AY301" s="80" t="str">
        <f>+'[1]69-72復興'!D298</f>
        <v>柴幗芬</v>
      </c>
      <c r="AZ301" s="81" t="str">
        <f>+'[1]69-72復興'!K298</f>
        <v>Y</v>
      </c>
      <c r="BA301" s="76">
        <f>+'[1]69-72復興'!AO298</f>
        <v>0</v>
      </c>
      <c r="BB301" s="81" t="str">
        <f>+'[1]69-72復興'!AS298</f>
        <v>仁</v>
      </c>
      <c r="BC301" s="81" t="str">
        <f>+'[1]69-72復興'!AT298</f>
        <v>仁</v>
      </c>
      <c r="BD301" s="81" t="str">
        <f>+'[1]69-72復興'!AU298</f>
        <v>孝</v>
      </c>
      <c r="BE301" s="81">
        <f>+'[1]69-72復興'!AV298</f>
        <v>0</v>
      </c>
      <c r="BF301" s="81">
        <f>+'[1]69-72復興'!AW298</f>
        <v>0</v>
      </c>
      <c r="BG301" s="81">
        <f>+'[1]69-72復興'!AX298</f>
        <v>0</v>
      </c>
      <c r="BH301" s="81">
        <f>+'[1]69-72復興'!AY298</f>
        <v>0</v>
      </c>
    </row>
    <row r="302" spans="3:60" ht="15">
      <c r="C302" s="1"/>
      <c r="AY302" s="80" t="str">
        <f>+'[1]69-72復興'!D299</f>
        <v>殷尚葆</v>
      </c>
      <c r="AZ302" s="81" t="str">
        <f>+'[1]69-72復興'!K299</f>
        <v>Y</v>
      </c>
      <c r="BA302" s="76">
        <f>+'[1]69-72復興'!AO299</f>
        <v>0</v>
      </c>
      <c r="BB302" s="81" t="str">
        <f>+'[1]69-72復興'!AS299</f>
        <v>孝</v>
      </c>
      <c r="BC302" s="81" t="str">
        <f>+'[1]69-72復興'!AT299</f>
        <v>孝</v>
      </c>
      <c r="BD302" s="81" t="str">
        <f>+'[1]69-72復興'!AU299</f>
        <v>信</v>
      </c>
      <c r="BE302" s="81">
        <f>+'[1]69-72復興'!AV299</f>
        <v>0</v>
      </c>
      <c r="BF302" s="81">
        <f>+'[1]69-72復興'!AW299</f>
        <v>0</v>
      </c>
      <c r="BG302" s="81">
        <f>+'[1]69-72復興'!AX299</f>
        <v>0</v>
      </c>
      <c r="BH302" s="81">
        <f>+'[1]69-72復興'!AY299</f>
        <v>0</v>
      </c>
    </row>
    <row r="303" spans="3:60" ht="15">
      <c r="C303" s="1"/>
      <c r="AY303" s="80" t="str">
        <f>+'[1]69-72復興'!D300</f>
        <v>秦厚敬</v>
      </c>
      <c r="AZ303" s="81" t="str">
        <f>+'[1]69-72復興'!K300</f>
        <v>Y</v>
      </c>
      <c r="BA303" s="76">
        <f>+'[1]69-72復興'!AO300</f>
        <v>0</v>
      </c>
      <c r="BB303" s="81" t="str">
        <f>+'[1]69-72復興'!AS300</f>
        <v>信</v>
      </c>
      <c r="BC303" s="81" t="str">
        <f>+'[1]69-72復興'!AT300</f>
        <v>信</v>
      </c>
      <c r="BD303" s="81" t="str">
        <f>+'[1]69-72復興'!AU300</f>
        <v>愛</v>
      </c>
      <c r="BE303" s="81" t="str">
        <f>+'[1]69-72復興'!AV300</f>
        <v>望</v>
      </c>
      <c r="BF303" s="81" t="str">
        <f>+'[1]69-72復興'!AW300</f>
        <v>望</v>
      </c>
      <c r="BG303" s="81" t="str">
        <f>+'[1]69-72復興'!AX300</f>
        <v>望</v>
      </c>
      <c r="BH303" s="81">
        <f>+'[1]69-72復興'!AY300</f>
        <v>0</v>
      </c>
    </row>
    <row r="304" spans="3:60" ht="15">
      <c r="C304" s="1"/>
      <c r="AY304" s="80" t="str">
        <f>+'[1]69-72復興'!D301</f>
        <v>秦維仁</v>
      </c>
      <c r="AZ304" s="81" t="str">
        <f>+'[1]69-72復興'!K301</f>
        <v>Y</v>
      </c>
      <c r="BA304" s="76">
        <f>+'[1]69-72復興'!AO301</f>
        <v>0</v>
      </c>
      <c r="BB304" s="81" t="str">
        <f>+'[1]69-72復興'!AS301</f>
        <v>忠</v>
      </c>
      <c r="BC304" s="81" t="str">
        <f>+'[1]69-72復興'!AT301</f>
        <v>忠</v>
      </c>
      <c r="BD304" s="81" t="str">
        <f>+'[1]69-72復興'!AU301</f>
        <v>義</v>
      </c>
      <c r="BE304" s="81">
        <f>+'[1]69-72復興'!AV301</f>
        <v>0</v>
      </c>
      <c r="BF304" s="81">
        <f>+'[1]69-72復興'!AW301</f>
        <v>0</v>
      </c>
      <c r="BG304" s="81" t="str">
        <f>+'[1]69-72復興'!AX301</f>
        <v>望</v>
      </c>
      <c r="BH304" s="81" t="str">
        <f>+'[1]69-72復興'!AY301</f>
        <v>Line</v>
      </c>
    </row>
    <row r="305" spans="3:60" ht="15">
      <c r="C305" s="1"/>
      <c r="AY305" s="80" t="str">
        <f>+'[1]69-72復興'!D302</f>
        <v>翁其明</v>
      </c>
      <c r="AZ305" s="81">
        <f>+'[1]69-72復興'!K302</f>
        <v>0</v>
      </c>
      <c r="BA305" s="76">
        <f>+'[1]69-72復興'!AO302</f>
        <v>0</v>
      </c>
      <c r="BB305" s="81">
        <f>+'[1]69-72復興'!AS302</f>
        <v>0</v>
      </c>
      <c r="BC305" s="81">
        <f>+'[1]69-72復興'!AT302</f>
        <v>0</v>
      </c>
      <c r="BD305" s="81">
        <f>+'[1]69-72復興'!AU302</f>
        <v>0</v>
      </c>
      <c r="BE305" s="81">
        <f>+'[1]69-72復興'!AV302</f>
        <v>0</v>
      </c>
      <c r="BF305" s="81">
        <f>+'[1]69-72復興'!AW302</f>
        <v>0</v>
      </c>
      <c r="BG305" s="81" t="str">
        <f>+'[1]69-72復興'!AX302</f>
        <v>勇</v>
      </c>
      <c r="BH305" s="81">
        <f>+'[1]69-72復興'!AY302</f>
        <v>0</v>
      </c>
    </row>
    <row r="306" spans="3:60" ht="15">
      <c r="C306" s="1"/>
      <c r="AY306" s="80" t="str">
        <f>+'[1]69-72復興'!D303</f>
        <v>翁埈禮</v>
      </c>
      <c r="AZ306" s="81" t="str">
        <f>+'[1]69-72復興'!K303</f>
        <v>Y</v>
      </c>
      <c r="BA306" s="76">
        <f>+'[1]69-72復興'!AO303</f>
        <v>0</v>
      </c>
      <c r="BB306" s="81">
        <f>+'[1]69-72復興'!AS303</f>
        <v>0</v>
      </c>
      <c r="BC306" s="81">
        <f>+'[1]69-72復興'!AT303</f>
        <v>0</v>
      </c>
      <c r="BD306" s="81">
        <f>+'[1]69-72復興'!AU303</f>
        <v>0</v>
      </c>
      <c r="BE306" s="81">
        <f>+'[1]69-72復興'!AV303</f>
        <v>0</v>
      </c>
      <c r="BF306" s="81">
        <f>+'[1]69-72復興'!AW303</f>
        <v>0</v>
      </c>
      <c r="BG306" s="81" t="str">
        <f>+'[1]69-72復興'!AX303</f>
        <v>仁</v>
      </c>
      <c r="BH306" s="81" t="str">
        <f>+'[1]69-72復興'!AY303</f>
        <v>Alan Ang</v>
      </c>
    </row>
    <row r="307" spans="3:60" ht="15">
      <c r="C307" s="1"/>
      <c r="AY307" s="80" t="str">
        <f>+'[1]69-72復興'!D304</f>
        <v>袁丕愛</v>
      </c>
      <c r="AZ307" s="81" t="str">
        <f>+'[1]69-72復興'!K304</f>
        <v>Y</v>
      </c>
      <c r="BA307" s="76">
        <f>+'[1]69-72復興'!AO304</f>
        <v>0</v>
      </c>
      <c r="BB307" s="81" t="str">
        <f>+'[1]69-72復興'!AS304</f>
        <v>忠</v>
      </c>
      <c r="BC307" s="81" t="str">
        <f>+'[1]69-72復興'!AT304</f>
        <v>忠</v>
      </c>
      <c r="BD307" s="81" t="str">
        <f>+'[1]69-72復興'!AU304</f>
        <v>義</v>
      </c>
      <c r="BE307" s="81">
        <f>+'[1]69-72復興'!AV304</f>
        <v>0</v>
      </c>
      <c r="BF307" s="81">
        <f>+'[1]69-72復興'!AW304</f>
        <v>0</v>
      </c>
      <c r="BG307" s="81">
        <f>+'[1]69-72復興'!AX304</f>
        <v>0</v>
      </c>
      <c r="BH307" s="81">
        <f>+'[1]69-72復興'!AY304</f>
        <v>0</v>
      </c>
    </row>
    <row r="308" spans="3:60" ht="15">
      <c r="C308" s="1"/>
      <c r="AY308" s="80" t="str">
        <f>+'[1]69-72復興'!D305</f>
        <v>袁良彥</v>
      </c>
      <c r="AZ308" s="81" t="str">
        <f>+'[1]69-72復興'!K305</f>
        <v>Y</v>
      </c>
      <c r="BA308" s="76">
        <f>+'[1]69-72復興'!AO305</f>
        <v>0</v>
      </c>
      <c r="BB308" s="81">
        <f>+'[1]69-72復興'!AS305</f>
        <v>0</v>
      </c>
      <c r="BC308" s="81">
        <f>+'[1]69-72復興'!AT305</f>
        <v>0</v>
      </c>
      <c r="BD308" s="81">
        <f>+'[1]69-72復興'!AU305</f>
        <v>0</v>
      </c>
      <c r="BE308" s="81" t="str">
        <f>+'[1]69-72復興'!AV305</f>
        <v>信</v>
      </c>
      <c r="BF308" s="81" t="str">
        <f>+'[1]69-72復興'!AW305</f>
        <v>信</v>
      </c>
      <c r="BG308" s="81" t="str">
        <f>+'[1]69-72復興'!AX305</f>
        <v>信</v>
      </c>
      <c r="BH308" s="81" t="str">
        <f>+'[1]69-72復興'!AY305</f>
        <v>Line</v>
      </c>
    </row>
    <row r="309" spans="3:60" ht="15">
      <c r="C309" s="1"/>
      <c r="AY309" s="80" t="str">
        <f>+'[1]69-72復興'!D306</f>
        <v>袁裕華</v>
      </c>
      <c r="AZ309" s="81">
        <f>+'[1]69-72復興'!K306</f>
        <v>0</v>
      </c>
      <c r="BA309" s="76">
        <f>+'[1]69-72復興'!AO306</f>
        <v>0</v>
      </c>
      <c r="BB309" s="81">
        <f>+'[1]69-72復興'!AS306</f>
        <v>0</v>
      </c>
      <c r="BC309" s="81">
        <f>+'[1]69-72復興'!AT306</f>
        <v>0</v>
      </c>
      <c r="BD309" s="81" t="str">
        <f>+'[1]69-72復興'!AU306</f>
        <v>仁</v>
      </c>
      <c r="BE309" s="81" t="str">
        <f>+'[1]69-72復興'!AV306</f>
        <v>智</v>
      </c>
      <c r="BF309" s="81" t="str">
        <f>+'[1]69-72復興'!AW306</f>
        <v>智</v>
      </c>
      <c r="BG309" s="81" t="str">
        <f>+'[1]69-72復興'!AX306</f>
        <v>智</v>
      </c>
      <c r="BH309" s="81">
        <f>+'[1]69-72復興'!AY306</f>
        <v>0</v>
      </c>
    </row>
    <row r="310" spans="3:60" ht="15">
      <c r="C310" s="1"/>
      <c r="AY310" s="80" t="str">
        <f>+'[1]69-72復興'!D307</f>
        <v>袁蔚然</v>
      </c>
      <c r="AZ310" s="81" t="str">
        <f>+'[1]69-72復興'!K307</f>
        <v>Y</v>
      </c>
      <c r="BA310" s="76">
        <f>+'[1]69-72復興'!AO307</f>
        <v>0</v>
      </c>
      <c r="BB310" s="81" t="str">
        <f>+'[1]69-72復興'!AS307</f>
        <v>忠</v>
      </c>
      <c r="BC310" s="81" t="str">
        <f>+'[1]69-72復興'!AT307</f>
        <v>忠</v>
      </c>
      <c r="BD310" s="81" t="str">
        <f>+'[1]69-72復興'!AU307</f>
        <v>忠</v>
      </c>
      <c r="BE310" s="81" t="str">
        <f>+'[1]69-72復興'!AV307</f>
        <v>智</v>
      </c>
      <c r="BF310" s="81" t="str">
        <f>+'[1]69-72復興'!AW307</f>
        <v>智</v>
      </c>
      <c r="BG310" s="81" t="str">
        <f>+'[1]69-72復興'!AX307</f>
        <v>智</v>
      </c>
      <c r="BH310" s="81" t="str">
        <f>+'[1]69-72復興'!AY307</f>
        <v>Line</v>
      </c>
    </row>
    <row r="311" spans="3:60" ht="15">
      <c r="C311" s="1"/>
      <c r="AY311" s="80" t="str">
        <f>+'[1]69-72復興'!D308</f>
        <v>馬正行</v>
      </c>
      <c r="AZ311" s="81" t="str">
        <f>+'[1]69-72復興'!K308</f>
        <v>D</v>
      </c>
      <c r="BA311" s="76">
        <f>+'[1]69-72復興'!AO308</f>
        <v>0</v>
      </c>
      <c r="BB311" s="81" t="str">
        <f>+'[1]69-72復興'!AS308</f>
        <v>仁</v>
      </c>
      <c r="BC311" s="81" t="str">
        <f>+'[1]69-72復興'!AT308</f>
        <v>仁</v>
      </c>
      <c r="BD311" s="81" t="str">
        <f>+'[1]69-72復興'!AU308</f>
        <v>孝</v>
      </c>
      <c r="BE311" s="81">
        <f>+'[1]69-72復興'!AV308</f>
        <v>0</v>
      </c>
      <c r="BF311" s="81">
        <f>+'[1]69-72復興'!AW308</f>
        <v>0</v>
      </c>
      <c r="BG311" s="81" t="str">
        <f>+'[1]69-72復興'!AX308</f>
        <v>仁</v>
      </c>
      <c r="BH311" s="81">
        <f>+'[1]69-72復興'!AY308</f>
        <v>0</v>
      </c>
    </row>
    <row r="312" spans="4:60" s="45" customFormat="1" ht="15">
      <c r="D312" s="3"/>
      <c r="E312" s="3"/>
      <c r="H312" s="3"/>
      <c r="I312" s="3"/>
      <c r="L312" s="3"/>
      <c r="M312" s="3"/>
      <c r="P312" s="3"/>
      <c r="Q312" s="3"/>
      <c r="T312" s="3"/>
      <c r="U312" s="3"/>
      <c r="X312" s="3"/>
      <c r="Y312" s="3"/>
      <c r="AB312" s="3"/>
      <c r="AC312" s="3"/>
      <c r="AF312" s="3"/>
      <c r="AG312" s="3"/>
      <c r="AJ312" s="3"/>
      <c r="AK312" s="3"/>
      <c r="AN312" s="3"/>
      <c r="AO312" s="3"/>
      <c r="AR312" s="3"/>
      <c r="AS312" s="3"/>
      <c r="AV312" s="3"/>
      <c r="AW312" s="3"/>
      <c r="AY312" s="80" t="str">
        <f>+'[1]69-72復興'!D309</f>
        <v>馬玉琦</v>
      </c>
      <c r="AZ312" s="81" t="str">
        <f>+'[1]69-72復興'!K309</f>
        <v>Y</v>
      </c>
      <c r="BA312" s="76">
        <f>+'[1]69-72復興'!AO309</f>
        <v>0</v>
      </c>
      <c r="BB312" s="81" t="str">
        <f>+'[1]69-72復興'!AS309</f>
        <v>孝</v>
      </c>
      <c r="BC312" s="81" t="str">
        <f>+'[1]69-72復興'!AT309</f>
        <v>孝</v>
      </c>
      <c r="BD312" s="81" t="str">
        <f>+'[1]69-72復興'!AU309</f>
        <v>仁</v>
      </c>
      <c r="BE312" s="81" t="str">
        <f>+'[1]69-72復興'!AV309</f>
        <v>望</v>
      </c>
      <c r="BF312" s="81" t="str">
        <f>+'[1]69-72復興'!AW309</f>
        <v>信</v>
      </c>
      <c r="BG312" s="81" t="str">
        <f>+'[1]69-72復興'!AX309</f>
        <v>信</v>
      </c>
      <c r="BH312" s="81" t="str">
        <f>+'[1]69-72復興'!AY309</f>
        <v>Line</v>
      </c>
    </row>
    <row r="313" spans="3:60" ht="15">
      <c r="C313" s="1"/>
      <c r="AY313" s="80" t="str">
        <f>+'[1]69-72復興'!D310</f>
        <v>馬利國</v>
      </c>
      <c r="AZ313" s="81">
        <f>+'[1]69-72復興'!K310</f>
        <v>0</v>
      </c>
      <c r="BA313" s="76">
        <f>+'[1]69-72復興'!AO310</f>
        <v>0</v>
      </c>
      <c r="BB313" s="81">
        <f>+'[1]69-72復興'!AS310</f>
        <v>0</v>
      </c>
      <c r="BC313" s="81">
        <f>+'[1]69-72復興'!AT310</f>
        <v>0</v>
      </c>
      <c r="BD313" s="81" t="str">
        <f>+'[1]69-72復興'!AU310</f>
        <v>孝</v>
      </c>
      <c r="BE313" s="81">
        <f>+'[1]69-72復興'!AV310</f>
        <v>0</v>
      </c>
      <c r="BF313" s="81">
        <f>+'[1]69-72復興'!AW310</f>
        <v>0</v>
      </c>
      <c r="BG313" s="81" t="str">
        <f>+'[1]69-72復興'!AX310</f>
        <v>勤</v>
      </c>
      <c r="BH313" s="81">
        <f>+'[1]69-72復興'!AY310</f>
        <v>0</v>
      </c>
    </row>
    <row r="314" spans="3:60" ht="15">
      <c r="C314" s="1"/>
      <c r="AY314" s="80" t="str">
        <f>+'[1]69-72復興'!D311</f>
        <v>高本鈞</v>
      </c>
      <c r="AZ314" s="81" t="str">
        <f>+'[1]69-72復興'!K311</f>
        <v>Y</v>
      </c>
      <c r="BA314" s="76">
        <f>+'[1]69-72復興'!AO311</f>
        <v>0</v>
      </c>
      <c r="BB314" s="81">
        <f>+'[1]69-72復興'!AS311</f>
        <v>0</v>
      </c>
      <c r="BC314" s="81">
        <f>+'[1]69-72復興'!AT311</f>
        <v>0</v>
      </c>
      <c r="BD314" s="81">
        <f>+'[1]69-72復興'!AU311</f>
        <v>0</v>
      </c>
      <c r="BE314" s="81">
        <f>+'[1]69-72復興'!AV311</f>
        <v>0</v>
      </c>
      <c r="BF314" s="81">
        <f>+'[1]69-72復興'!AW311</f>
        <v>0</v>
      </c>
      <c r="BG314" s="81" t="str">
        <f>+'[1]69-72復興'!AX311</f>
        <v>信</v>
      </c>
      <c r="BH314" s="81" t="str">
        <f>+'[1]69-72復興'!AY311</f>
        <v>Line</v>
      </c>
    </row>
    <row r="315" spans="3:60" ht="15">
      <c r="C315" s="1"/>
      <c r="AY315" s="80" t="str">
        <f>+'[1]69-72復興'!D312</f>
        <v>高維綱</v>
      </c>
      <c r="AZ315" s="81">
        <f>+'[1]69-72復興'!K312</f>
        <v>0</v>
      </c>
      <c r="BA315" s="76">
        <f>+'[1]69-72復興'!AO312</f>
        <v>0</v>
      </c>
      <c r="BB315" s="81">
        <f>+'[1]69-72復興'!AS312</f>
        <v>0</v>
      </c>
      <c r="BC315" s="81">
        <f>+'[1]69-72復興'!AT312</f>
        <v>0</v>
      </c>
      <c r="BD315" s="81">
        <f>+'[1]69-72復興'!AU312</f>
        <v>0</v>
      </c>
      <c r="BE315" s="81">
        <f>+'[1]69-72復興'!AV312</f>
        <v>0</v>
      </c>
      <c r="BF315" s="81">
        <f>+'[1]69-72復興'!AW312</f>
        <v>0</v>
      </c>
      <c r="BG315" s="81" t="str">
        <f>+'[1]69-72復興'!AX312</f>
        <v>勇</v>
      </c>
      <c r="BH315" s="81">
        <f>+'[1]69-72復興'!AY312</f>
        <v>0</v>
      </c>
    </row>
    <row r="316" spans="3:60" ht="15">
      <c r="C316" s="1"/>
      <c r="AY316" s="80" t="str">
        <f>+'[1]69-72復興'!D313</f>
        <v>高德瑾</v>
      </c>
      <c r="AZ316" s="81">
        <f>+'[1]69-72復興'!K313</f>
        <v>0</v>
      </c>
      <c r="BA316" s="76">
        <f>+'[1]69-72復興'!AO313</f>
        <v>0</v>
      </c>
      <c r="BB316" s="81">
        <f>+'[1]69-72復興'!AS313</f>
        <v>0</v>
      </c>
      <c r="BC316" s="81">
        <f>+'[1]69-72復興'!AT313</f>
        <v>0</v>
      </c>
      <c r="BD316" s="81" t="str">
        <f>+'[1]69-72復興'!AU313</f>
        <v>孝</v>
      </c>
      <c r="BE316" s="81">
        <f>+'[1]69-72復興'!AV313</f>
        <v>0</v>
      </c>
      <c r="BF316" s="81">
        <f>+'[1]69-72復興'!AW313</f>
        <v>0</v>
      </c>
      <c r="BG316" s="81" t="str">
        <f>+'[1]69-72復興'!AX313</f>
        <v>望</v>
      </c>
      <c r="BH316" s="81">
        <f>+'[1]69-72復興'!AY313</f>
        <v>0</v>
      </c>
    </row>
    <row r="317" spans="3:60" ht="15">
      <c r="C317" s="1"/>
      <c r="AY317" s="80" t="str">
        <f>+'[1]69-72復興'!D314</f>
        <v>高慧芳</v>
      </c>
      <c r="AZ317" s="81" t="str">
        <f>+'[1]69-72復興'!K314</f>
        <v>Y</v>
      </c>
      <c r="BA317" s="76">
        <f>+'[1]69-72復興'!AO314</f>
        <v>0</v>
      </c>
      <c r="BB317" s="81" t="str">
        <f>+'[1]69-72復興'!AS314</f>
        <v>愛</v>
      </c>
      <c r="BC317" s="81" t="str">
        <f>+'[1]69-72復興'!AT314</f>
        <v>愛</v>
      </c>
      <c r="BD317" s="81" t="str">
        <f>+'[1]69-72復興'!AU314</f>
        <v>信</v>
      </c>
      <c r="BE317" s="81">
        <f>+'[1]69-72復興'!AV314</f>
        <v>0</v>
      </c>
      <c r="BF317" s="81">
        <f>+'[1]69-72復興'!AW314</f>
        <v>0</v>
      </c>
      <c r="BG317" s="81">
        <f>+'[1]69-72復興'!AX314</f>
        <v>0</v>
      </c>
      <c r="BH317" s="81" t="str">
        <f>+'[1]69-72復興'!AY314</f>
        <v>Line</v>
      </c>
    </row>
    <row r="318" spans="3:60" ht="15">
      <c r="C318" s="1"/>
      <c r="AY318" s="80" t="str">
        <f>+'[1]69-72復興'!D315</f>
        <v>高學淵</v>
      </c>
      <c r="AZ318" s="81" t="str">
        <f>+'[1]69-72復興'!K315</f>
        <v>Y</v>
      </c>
      <c r="BA318" s="76">
        <f>+'[1]69-72復興'!AO315</f>
        <v>0</v>
      </c>
      <c r="BB318" s="81">
        <f>+'[1]69-72復興'!AS315</f>
        <v>0</v>
      </c>
      <c r="BC318" s="81">
        <f>+'[1]69-72復興'!AT315</f>
        <v>0</v>
      </c>
      <c r="BD318" s="81">
        <f>+'[1]69-72復興'!AU315</f>
        <v>0</v>
      </c>
      <c r="BE318" s="81">
        <f>+'[1]69-72復興'!AV315</f>
        <v>0</v>
      </c>
      <c r="BF318" s="81">
        <f>+'[1]69-72復興'!AW315</f>
        <v>0</v>
      </c>
      <c r="BG318" s="81" t="str">
        <f>+'[1]69-72復興'!AX315</f>
        <v>仁</v>
      </c>
      <c r="BH318" s="81">
        <f>+'[1]69-72復興'!AY315</f>
        <v>0</v>
      </c>
    </row>
    <row r="319" spans="3:60" ht="15">
      <c r="C319" s="1"/>
      <c r="AY319" s="80" t="str">
        <f>+'[1]69-72復興'!D316</f>
        <v>涂光宗</v>
      </c>
      <c r="AZ319" s="81" t="str">
        <f>+'[1]69-72復興'!K316</f>
        <v>Y</v>
      </c>
      <c r="BA319" s="76">
        <f>+'[1]69-72復興'!AO316</f>
        <v>0</v>
      </c>
      <c r="BB319" s="81" t="str">
        <f>+'[1]69-72復興'!AS316</f>
        <v>愛</v>
      </c>
      <c r="BC319" s="81" t="str">
        <f>+'[1]69-72復興'!AT316</f>
        <v>愛</v>
      </c>
      <c r="BD319" s="81" t="str">
        <f>+'[1]69-72復興'!AU316</f>
        <v>愛</v>
      </c>
      <c r="BE319" s="81" t="str">
        <f>+'[1]69-72復興'!AV316</f>
        <v>勇</v>
      </c>
      <c r="BF319" s="81" t="str">
        <f>+'[1]69-72復興'!AW316</f>
        <v>勇</v>
      </c>
      <c r="BG319" s="81" t="str">
        <f>+'[1]69-72復興'!AX316</f>
        <v>勇</v>
      </c>
      <c r="BH319" s="81">
        <f>+'[1]69-72復興'!AY316</f>
        <v>0</v>
      </c>
    </row>
    <row r="320" spans="3:60" ht="15">
      <c r="C320" s="1"/>
      <c r="AY320" s="80" t="str">
        <f>+'[1]69-72復興'!D317</f>
        <v>宿玉華</v>
      </c>
      <c r="AZ320" s="81" t="str">
        <f>+'[1]69-72復興'!K317</f>
        <v>Y</v>
      </c>
      <c r="BA320" s="76">
        <f>+'[1]69-72復興'!AO317</f>
        <v>0</v>
      </c>
      <c r="BB320" s="81">
        <f>+'[1]69-72復興'!AS317</f>
        <v>0</v>
      </c>
      <c r="BC320" s="81">
        <f>+'[1]69-72復興'!AT317</f>
        <v>0</v>
      </c>
      <c r="BD320" s="81" t="str">
        <f>+'[1]69-72復興'!AU317</f>
        <v>愛</v>
      </c>
      <c r="BE320" s="81">
        <f>+'[1]69-72復興'!AV317</f>
        <v>0</v>
      </c>
      <c r="BF320" s="81">
        <f>+'[1]69-72復興'!AW317</f>
        <v>0</v>
      </c>
      <c r="BG320" s="81">
        <f>+'[1]69-72復興'!AX317</f>
        <v>0</v>
      </c>
      <c r="BH320" s="81">
        <f>+'[1]69-72復興'!AY317</f>
        <v>0</v>
      </c>
    </row>
    <row r="321" spans="3:60" ht="15">
      <c r="C321" s="1"/>
      <c r="AY321" s="80" t="str">
        <f>+'[1]69-72復興'!D318</f>
        <v>宿希成</v>
      </c>
      <c r="AZ321" s="81" t="str">
        <f>+'[1]69-72復興'!K318</f>
        <v>Y</v>
      </c>
      <c r="BA321" s="76">
        <f>+'[1]69-72復興'!AO318</f>
        <v>0</v>
      </c>
      <c r="BB321" s="81" t="str">
        <f>+'[1]69-72復興'!AS318</f>
        <v>仁</v>
      </c>
      <c r="BC321" s="81" t="str">
        <f>+'[1]69-72復興'!AT318</f>
        <v>仁</v>
      </c>
      <c r="BD321" s="81" t="str">
        <f>+'[1]69-72復興'!AU318</f>
        <v>孝</v>
      </c>
      <c r="BE321" s="81">
        <f>+'[1]69-72復興'!AV318</f>
        <v>0</v>
      </c>
      <c r="BF321" s="81">
        <f>+'[1]69-72復興'!AW318</f>
        <v>0</v>
      </c>
      <c r="BG321" s="81">
        <f>+'[1]69-72復興'!AX318</f>
        <v>0</v>
      </c>
      <c r="BH321" s="81">
        <f>+'[1]69-72復興'!AY318</f>
        <v>0</v>
      </c>
    </row>
    <row r="322" spans="3:60" ht="15">
      <c r="C322" s="1"/>
      <c r="AY322" s="80" t="str">
        <f>+'[1]69-72復興'!D319</f>
        <v>張　援</v>
      </c>
      <c r="AZ322" s="81">
        <f>+'[1]69-72復興'!K319</f>
        <v>0</v>
      </c>
      <c r="BA322" s="76">
        <f>+'[1]69-72復興'!AO319</f>
        <v>0</v>
      </c>
      <c r="BB322" s="81">
        <f>+'[1]69-72復興'!AS319</f>
        <v>0</v>
      </c>
      <c r="BC322" s="81">
        <f>+'[1]69-72復興'!AT319</f>
        <v>0</v>
      </c>
      <c r="BD322" s="81" t="str">
        <f>+'[1]69-72復興'!AU319</f>
        <v>愛</v>
      </c>
      <c r="BE322" s="81">
        <f>+'[1]69-72復興'!AV319</f>
        <v>0</v>
      </c>
      <c r="BF322" s="81">
        <f>+'[1]69-72復興'!AW319</f>
        <v>0</v>
      </c>
      <c r="BG322" s="81">
        <f>+'[1]69-72復興'!AX319</f>
        <v>0</v>
      </c>
      <c r="BH322" s="81">
        <f>+'[1]69-72復興'!AY319</f>
        <v>0</v>
      </c>
    </row>
    <row r="323" spans="3:60" ht="15">
      <c r="C323" s="1"/>
      <c r="AY323" s="80" t="str">
        <f>+'[1]69-72復興'!D320</f>
        <v>張　意</v>
      </c>
      <c r="AZ323" s="81" t="str">
        <f>+'[1]69-72復興'!K320</f>
        <v>Y</v>
      </c>
      <c r="BA323" s="76">
        <f>+'[1]69-72復興'!AO320</f>
        <v>0</v>
      </c>
      <c r="BB323" s="81" t="str">
        <f>+'[1]69-72復興'!AS320</f>
        <v>仁</v>
      </c>
      <c r="BC323" s="81" t="str">
        <f>+'[1]69-72復興'!AT320</f>
        <v>仁</v>
      </c>
      <c r="BD323" s="81" t="str">
        <f>+'[1]69-72復興'!AU320</f>
        <v>仁</v>
      </c>
      <c r="BE323" s="81" t="str">
        <f>+'[1]69-72復興'!AV320</f>
        <v>愛</v>
      </c>
      <c r="BF323" s="81" t="str">
        <f>+'[1]69-72復興'!AW320</f>
        <v>愛</v>
      </c>
      <c r="BG323" s="81" t="str">
        <f>+'[1]69-72復興'!AX320</f>
        <v>愛</v>
      </c>
      <c r="BH323" s="81">
        <f>+'[1]69-72復興'!AY320</f>
        <v>0</v>
      </c>
    </row>
    <row r="324" spans="3:60" ht="15">
      <c r="C324" s="1"/>
      <c r="AY324" s="80" t="str">
        <f>+'[1]69-72復興'!D321</f>
        <v>張大剛</v>
      </c>
      <c r="AZ324" s="81" t="str">
        <f>+'[1]69-72復興'!K321</f>
        <v>Y</v>
      </c>
      <c r="BA324" s="76">
        <f>+'[1]69-72復興'!AO321</f>
        <v>0</v>
      </c>
      <c r="BB324" s="81">
        <f>+'[1]69-72復興'!AS321</f>
        <v>0</v>
      </c>
      <c r="BC324" s="81">
        <f>+'[1]69-72復興'!AT321</f>
        <v>0</v>
      </c>
      <c r="BD324" s="81">
        <f>+'[1]69-72復興'!AU321</f>
        <v>0</v>
      </c>
      <c r="BE324" s="81">
        <f>+'[1]69-72復興'!AV321</f>
        <v>0</v>
      </c>
      <c r="BF324" s="81">
        <f>+'[1]69-72復興'!AW321</f>
        <v>0</v>
      </c>
      <c r="BG324" s="81" t="str">
        <f>+'[1]69-72復興'!AX321</f>
        <v>勇</v>
      </c>
      <c r="BH324" s="81">
        <f>+'[1]69-72復興'!AY321</f>
        <v>0</v>
      </c>
    </row>
    <row r="325" spans="3:60" ht="15">
      <c r="C325" s="1"/>
      <c r="AY325" s="80" t="str">
        <f>+'[1]69-72復興'!D322</f>
        <v>張小珍</v>
      </c>
      <c r="AZ325" s="81" t="str">
        <f>+'[1]69-72復興'!K322</f>
        <v>Y</v>
      </c>
      <c r="BA325" s="76">
        <f>+'[1]69-72復興'!AO322</f>
        <v>0</v>
      </c>
      <c r="BB325" s="81">
        <f>+'[1]69-72復興'!AS322</f>
        <v>0</v>
      </c>
      <c r="BC325" s="81">
        <f>+'[1]69-72復興'!AT322</f>
        <v>0</v>
      </c>
      <c r="BD325" s="81">
        <f>+'[1]69-72復興'!AU322</f>
        <v>0</v>
      </c>
      <c r="BE325" s="81" t="str">
        <f>+'[1]69-72復興'!AV322</f>
        <v>智</v>
      </c>
      <c r="BF325" s="81" t="str">
        <f>+'[1]69-72復興'!AW322</f>
        <v>智</v>
      </c>
      <c r="BG325" s="81" t="str">
        <f>+'[1]69-72復興'!AX322</f>
        <v>智</v>
      </c>
      <c r="BH325" s="81">
        <f>+'[1]69-72復興'!AY322</f>
        <v>0</v>
      </c>
    </row>
    <row r="326" spans="3:60" ht="15">
      <c r="C326" s="1"/>
      <c r="AY326" s="80" t="str">
        <f>+'[1]69-72復興'!D323</f>
        <v>張中斗</v>
      </c>
      <c r="AZ326" s="81" t="str">
        <f>+'[1]69-72復興'!K323</f>
        <v>Y</v>
      </c>
      <c r="BA326" s="76">
        <f>+'[1]69-72復興'!AO323</f>
        <v>0</v>
      </c>
      <c r="BB326" s="81">
        <f>+'[1]69-72復興'!AS323</f>
        <v>0</v>
      </c>
      <c r="BC326" s="81">
        <f>+'[1]69-72復興'!AT323</f>
        <v>0</v>
      </c>
      <c r="BD326" s="81">
        <f>+'[1]69-72復興'!AU323</f>
        <v>0</v>
      </c>
      <c r="BE326" s="81">
        <f>+'[1]69-72復興'!AV323</f>
        <v>0</v>
      </c>
      <c r="BF326" s="81">
        <f>+'[1]69-72復興'!AW323</f>
        <v>0</v>
      </c>
      <c r="BG326" s="81" t="str">
        <f>+'[1]69-72復興'!AX323</f>
        <v>望</v>
      </c>
      <c r="BH326" s="81">
        <f>+'[1]69-72復興'!AY323</f>
        <v>0</v>
      </c>
    </row>
    <row r="327" spans="3:60" ht="15">
      <c r="C327" s="1"/>
      <c r="AY327" s="80" t="str">
        <f>+'[1]69-72復興'!D324</f>
        <v>張永平</v>
      </c>
      <c r="AZ327" s="81" t="str">
        <f>+'[1]69-72復興'!K324</f>
        <v>Y</v>
      </c>
      <c r="BA327" s="76">
        <f>+'[1]69-72復興'!AO324</f>
        <v>0</v>
      </c>
      <c r="BB327" s="81">
        <f>+'[1]69-72復興'!AS324</f>
        <v>0</v>
      </c>
      <c r="BC327" s="81">
        <f>+'[1]69-72復興'!AT324</f>
        <v>0</v>
      </c>
      <c r="BD327" s="81">
        <f>+'[1]69-72復興'!AU324</f>
        <v>0</v>
      </c>
      <c r="BE327" s="81">
        <f>+'[1]69-72復興'!AV324</f>
        <v>0</v>
      </c>
      <c r="BF327" s="81">
        <f>+'[1]69-72復興'!AW324</f>
        <v>0</v>
      </c>
      <c r="BG327" s="81" t="str">
        <f>+'[1]69-72復興'!AX324</f>
        <v>望</v>
      </c>
      <c r="BH327" s="81">
        <f>+'[1]69-72復興'!AY324</f>
        <v>0</v>
      </c>
    </row>
    <row r="328" spans="3:60" ht="15">
      <c r="C328" s="1"/>
      <c r="AY328" s="80" t="str">
        <f>+'[1]69-72復興'!D325</f>
        <v>張念鄉</v>
      </c>
      <c r="AZ328" s="81" t="str">
        <f>+'[1]69-72復興'!K325</f>
        <v>Y</v>
      </c>
      <c r="BA328" s="76">
        <f>+'[1]69-72復興'!AO325</f>
        <v>0</v>
      </c>
      <c r="BB328" s="81" t="str">
        <f>+'[1]69-72復興'!AS325</f>
        <v>信</v>
      </c>
      <c r="BC328" s="81" t="str">
        <f>+'[1]69-72復興'!AT325</f>
        <v>信</v>
      </c>
      <c r="BD328" s="81" t="str">
        <f>+'[1]69-72復興'!AU325</f>
        <v>信</v>
      </c>
      <c r="BE328" s="81">
        <f>+'[1]69-72復興'!AV325</f>
        <v>0</v>
      </c>
      <c r="BF328" s="81">
        <f>+'[1]69-72復興'!AW325</f>
        <v>0</v>
      </c>
      <c r="BG328" s="81">
        <f>+'[1]69-72復興'!AX325</f>
        <v>0</v>
      </c>
      <c r="BH328" s="81">
        <f>+'[1]69-72復興'!AY325</f>
        <v>0</v>
      </c>
    </row>
    <row r="329" spans="3:60" ht="15">
      <c r="C329" s="1"/>
      <c r="AY329" s="80" t="str">
        <f>+'[1]69-72復興'!D326</f>
        <v>張國良</v>
      </c>
      <c r="AZ329" s="81" t="str">
        <f>+'[1]69-72復興'!K326</f>
        <v>Y</v>
      </c>
      <c r="BA329" s="76">
        <f>+'[1]69-72復興'!AO326</f>
        <v>0</v>
      </c>
      <c r="BB329" s="81" t="str">
        <f>+'[1]69-72復興'!AS326</f>
        <v>忠</v>
      </c>
      <c r="BC329" s="81" t="str">
        <f>+'[1]69-72復興'!AT326</f>
        <v>忠</v>
      </c>
      <c r="BD329" s="81" t="str">
        <f>+'[1]69-72復興'!AU326</f>
        <v>仁</v>
      </c>
      <c r="BE329" s="81">
        <f>+'[1]69-72復興'!AV326</f>
        <v>0</v>
      </c>
      <c r="BF329" s="81">
        <f>+'[1]69-72復興'!AW326</f>
        <v>0</v>
      </c>
      <c r="BG329" s="81" t="str">
        <f>+'[1]69-72復興'!AX326</f>
        <v>仁</v>
      </c>
      <c r="BH329" s="81">
        <f>+'[1]69-72復興'!AY326</f>
        <v>0</v>
      </c>
    </row>
    <row r="330" spans="3:60" ht="15">
      <c r="C330" s="1"/>
      <c r="AY330" s="80" t="str">
        <f>+'[1]69-72復興'!D327</f>
        <v>張善玲</v>
      </c>
      <c r="AZ330" s="81">
        <f>+'[1]69-72復興'!K327</f>
        <v>0</v>
      </c>
      <c r="BA330" s="76">
        <f>+'[1]69-72復興'!AO327</f>
        <v>0</v>
      </c>
      <c r="BB330" s="81">
        <f>+'[1]69-72復興'!AS327</f>
        <v>0</v>
      </c>
      <c r="BC330" s="81">
        <f>+'[1]69-72復興'!AT327</f>
        <v>0</v>
      </c>
      <c r="BD330" s="81">
        <f>+'[1]69-72復興'!AU327</f>
        <v>0</v>
      </c>
      <c r="BE330" s="81" t="str">
        <f>+'[1]69-72復興'!AV327</f>
        <v>愛</v>
      </c>
      <c r="BF330" s="81" t="str">
        <f>+'[1]69-72復興'!AW327</f>
        <v>愛</v>
      </c>
      <c r="BG330" s="81" t="str">
        <f>+'[1]69-72復興'!AX327</f>
        <v>愛</v>
      </c>
      <c r="BH330" s="81">
        <f>+'[1]69-72復興'!AY327</f>
        <v>0</v>
      </c>
    </row>
    <row r="331" spans="3:60" ht="15">
      <c r="C331" s="1"/>
      <c r="AY331" s="80" t="str">
        <f>+'[1]69-72復興'!D328</f>
        <v>張敬文</v>
      </c>
      <c r="AZ331" s="81" t="str">
        <f>+'[1]69-72復興'!K328</f>
        <v>Y</v>
      </c>
      <c r="BA331" s="76">
        <f>+'[1]69-72復興'!AO328</f>
        <v>0</v>
      </c>
      <c r="BB331" s="81" t="str">
        <f>+'[1]69-72復興'!AS328</f>
        <v>X</v>
      </c>
      <c r="BC331" s="81" t="str">
        <f>+'[1]69-72復興'!AT328</f>
        <v>孝</v>
      </c>
      <c r="BD331" s="81" t="str">
        <f>+'[1]69-72復興'!AU328</f>
        <v>愛</v>
      </c>
      <c r="BE331" s="81">
        <f>+'[1]69-72復興'!AV328</f>
        <v>0</v>
      </c>
      <c r="BF331" s="81" t="str">
        <f>+'[1]69-72復興'!AW328</f>
        <v>望</v>
      </c>
      <c r="BG331" s="81" t="str">
        <f>+'[1]69-72復興'!AX328</f>
        <v>望</v>
      </c>
      <c r="BH331" s="81" t="str">
        <f>+'[1]69-72復興'!AY328</f>
        <v>Line</v>
      </c>
    </row>
    <row r="332" spans="3:60" ht="15">
      <c r="C332" s="1"/>
      <c r="AY332" s="80" t="str">
        <f>+'[1]69-72復興'!D329</f>
        <v>張殿華</v>
      </c>
      <c r="AZ332" s="81" t="str">
        <f>+'[1]69-72復興'!K329</f>
        <v>Y</v>
      </c>
      <c r="BA332" s="76">
        <f>+'[1]69-72復興'!AO329</f>
        <v>0</v>
      </c>
      <c r="BB332" s="81">
        <f>+'[1]69-72復興'!AS329</f>
        <v>0</v>
      </c>
      <c r="BC332" s="81">
        <f>+'[1]69-72復興'!AT329</f>
        <v>0</v>
      </c>
      <c r="BD332" s="81" t="str">
        <f>+'[1]69-72復興'!AU329</f>
        <v>義</v>
      </c>
      <c r="BE332" s="81">
        <f>+'[1]69-72復興'!AV329</f>
        <v>0</v>
      </c>
      <c r="BF332" s="81">
        <f>+'[1]69-72復興'!AW329</f>
        <v>0</v>
      </c>
      <c r="BG332" s="81">
        <f>+'[1]69-72復興'!AX329</f>
        <v>0</v>
      </c>
      <c r="BH332" s="81">
        <f>+'[1]69-72復興'!AY329</f>
        <v>0</v>
      </c>
    </row>
    <row r="333" spans="3:60" ht="15">
      <c r="C333" s="1"/>
      <c r="AY333" s="80" t="str">
        <f>+'[1]69-72復興'!D330</f>
        <v>張誠正</v>
      </c>
      <c r="AZ333" s="81" t="str">
        <f>+'[1]69-72復興'!K330</f>
        <v>Y</v>
      </c>
      <c r="BA333" s="76">
        <f>+'[1]69-72復興'!AO330</f>
        <v>0</v>
      </c>
      <c r="BB333" s="81">
        <f>+'[1]69-72復興'!AS330</f>
        <v>0</v>
      </c>
      <c r="BC333" s="81">
        <f>+'[1]69-72復興'!AT330</f>
        <v>0</v>
      </c>
      <c r="BD333" s="81">
        <f>+'[1]69-72復興'!AU330</f>
        <v>0</v>
      </c>
      <c r="BE333" s="81">
        <f>+'[1]69-72復興'!AV330</f>
        <v>0</v>
      </c>
      <c r="BF333" s="81">
        <f>+'[1]69-72復興'!AW330</f>
        <v>0</v>
      </c>
      <c r="BG333" s="81" t="str">
        <f>+'[1]69-72復興'!AX330</f>
        <v>望</v>
      </c>
      <c r="BH333" s="81">
        <f>+'[1]69-72復興'!AY330</f>
        <v>0</v>
      </c>
    </row>
    <row r="334" spans="3:60" ht="15">
      <c r="C334" s="1"/>
      <c r="AY334" s="80" t="str">
        <f>+'[1]69-72復興'!D331</f>
        <v>張慧增</v>
      </c>
      <c r="AZ334" s="81" t="str">
        <f>+'[1]69-72復興'!K331</f>
        <v>Y</v>
      </c>
      <c r="BA334" s="76">
        <f>+'[1]69-72復興'!AO331</f>
        <v>0</v>
      </c>
      <c r="BB334" s="81">
        <f>+'[1]69-72復興'!AS331</f>
        <v>0</v>
      </c>
      <c r="BC334" s="81">
        <f>+'[1]69-72復興'!AT331</f>
        <v>0</v>
      </c>
      <c r="BD334" s="81">
        <f>+'[1]69-72復興'!AU331</f>
        <v>0</v>
      </c>
      <c r="BE334" s="81" t="str">
        <f>+'[1]69-72復興'!AV331</f>
        <v>智</v>
      </c>
      <c r="BF334" s="81" t="str">
        <f>+'[1]69-72復興'!AW331</f>
        <v>智</v>
      </c>
      <c r="BG334" s="81" t="str">
        <f>+'[1]69-72復興'!AX331</f>
        <v>智</v>
      </c>
      <c r="BH334" s="81" t="str">
        <f>+'[1]69-72復興'!AY331</f>
        <v>Line</v>
      </c>
    </row>
    <row r="335" spans="3:60" ht="15">
      <c r="C335" s="1"/>
      <c r="AY335" s="80" t="str">
        <f>+'[1]69-72復興'!D332</f>
        <v>曹文玲</v>
      </c>
      <c r="AZ335" s="81" t="str">
        <f>+'[1]69-72復興'!K332</f>
        <v>Y</v>
      </c>
      <c r="BA335" s="76">
        <f>+'[1]69-72復興'!AO332</f>
        <v>0</v>
      </c>
      <c r="BB335" s="81">
        <f>+'[1]69-72復興'!AS332</f>
        <v>0</v>
      </c>
      <c r="BC335" s="81">
        <f>+'[1]69-72復興'!AT332</f>
        <v>0</v>
      </c>
      <c r="BD335" s="81">
        <f>+'[1]69-72復興'!AU332</f>
        <v>0</v>
      </c>
      <c r="BE335" s="81" t="str">
        <f>+'[1]69-72復興'!AV332</f>
        <v>智</v>
      </c>
      <c r="BF335" s="81" t="str">
        <f>+'[1]69-72復興'!AW332</f>
        <v>智</v>
      </c>
      <c r="BG335" s="81" t="str">
        <f>+'[1]69-72復興'!AX332</f>
        <v>智</v>
      </c>
      <c r="BH335" s="81">
        <f>+'[1]69-72復興'!AY332</f>
        <v>0</v>
      </c>
    </row>
    <row r="336" spans="3:60" ht="15">
      <c r="C336" s="1"/>
      <c r="AY336" s="80" t="str">
        <f>+'[1]69-72復興'!D333</f>
        <v>曹怡憲</v>
      </c>
      <c r="AZ336" s="81" t="str">
        <f>+'[1]69-72復興'!K333</f>
        <v>Y</v>
      </c>
      <c r="BA336" s="76">
        <f>+'[1]69-72復興'!AO333</f>
        <v>0</v>
      </c>
      <c r="BB336" s="81" t="str">
        <f>+'[1]69-72復興'!AS333</f>
        <v>仁</v>
      </c>
      <c r="BC336" s="81" t="str">
        <f>+'[1]69-72復興'!AT333</f>
        <v>仁</v>
      </c>
      <c r="BD336" s="81" t="str">
        <f>+'[1]69-72復興'!AU333</f>
        <v>忠</v>
      </c>
      <c r="BE336" s="81">
        <f>+'[1]69-72復興'!AV333</f>
        <v>0</v>
      </c>
      <c r="BF336" s="81">
        <f>+'[1]69-72復興'!AW333</f>
        <v>0</v>
      </c>
      <c r="BG336" s="81" t="str">
        <f>+'[1]69-72復興'!AX333</f>
        <v>勇</v>
      </c>
      <c r="BH336" s="81" t="str">
        <f>+'[1]69-72復興'!AY333</f>
        <v>Line</v>
      </c>
    </row>
    <row r="337" spans="3:60" ht="15">
      <c r="C337" s="1"/>
      <c r="AY337" s="80" t="str">
        <f>+'[1]69-72復興'!D334</f>
        <v>梁永華</v>
      </c>
      <c r="AZ337" s="81" t="str">
        <f>+'[1]69-72復興'!K334</f>
        <v>Y</v>
      </c>
      <c r="BA337" s="76">
        <f>+'[1]69-72復興'!AO334</f>
        <v>0</v>
      </c>
      <c r="BB337" s="81">
        <f>+'[1]69-72復興'!AS334</f>
        <v>0</v>
      </c>
      <c r="BC337" s="81">
        <f>+'[1]69-72復興'!AT334</f>
        <v>0</v>
      </c>
      <c r="BD337" s="81" t="str">
        <f>+'[1]69-72復興'!AU334</f>
        <v>信</v>
      </c>
      <c r="BE337" s="81">
        <f>+'[1]69-72復興'!AV334</f>
        <v>0</v>
      </c>
      <c r="BF337" s="81" t="str">
        <f>+'[1]69-72復興'!AW334</f>
        <v> </v>
      </c>
      <c r="BG337" s="81">
        <f>+'[1]69-72復興'!AX334</f>
        <v>0</v>
      </c>
      <c r="BH337" s="81">
        <f>+'[1]69-72復興'!AY334</f>
        <v>0</v>
      </c>
    </row>
    <row r="338" spans="3:60" ht="15">
      <c r="C338" s="1"/>
      <c r="AY338" s="80" t="str">
        <f>+'[1]69-72復興'!D335</f>
        <v>梁望和</v>
      </c>
      <c r="AZ338" s="81" t="str">
        <f>+'[1]69-72復興'!K335</f>
        <v>Y</v>
      </c>
      <c r="BA338" s="76">
        <f>+'[1]69-72復興'!AO335</f>
        <v>0</v>
      </c>
      <c r="BB338" s="81">
        <f>+'[1]69-72復興'!AS335</f>
        <v>0</v>
      </c>
      <c r="BC338" s="81">
        <f>+'[1]69-72復興'!AT335</f>
        <v>0</v>
      </c>
      <c r="BD338" s="81">
        <f>+'[1]69-72復興'!AU335</f>
        <v>0</v>
      </c>
      <c r="BE338" s="81" t="str">
        <f>+'[1]69-72復興'!AV335</f>
        <v>智</v>
      </c>
      <c r="BF338" s="81" t="str">
        <f>+'[1]69-72復興'!AW335</f>
        <v>智</v>
      </c>
      <c r="BG338" s="81" t="str">
        <f>+'[1]69-72復興'!AX335</f>
        <v>智</v>
      </c>
      <c r="BH338" s="81" t="str">
        <f>+'[1]69-72復興'!AY335</f>
        <v>Line</v>
      </c>
    </row>
    <row r="339" spans="3:60" ht="15">
      <c r="C339" s="1"/>
      <c r="AY339" s="80" t="str">
        <f>+'[1]69-72復興'!D336</f>
        <v>梁德鳴</v>
      </c>
      <c r="AZ339" s="81">
        <f>+'[1]69-72復興'!K336</f>
        <v>0</v>
      </c>
      <c r="BA339" s="76">
        <f>+'[1]69-72復興'!AO336</f>
        <v>0</v>
      </c>
      <c r="BB339" s="81">
        <f>+'[1]69-72復興'!AS336</f>
        <v>0</v>
      </c>
      <c r="BC339" s="81">
        <f>+'[1]69-72復興'!AT336</f>
        <v>0</v>
      </c>
      <c r="BD339" s="81" t="str">
        <f>+'[1]69-72復興'!AU336</f>
        <v>愛</v>
      </c>
      <c r="BE339" s="81">
        <f>+'[1]69-72復興'!AV336</f>
        <v>0</v>
      </c>
      <c r="BF339" s="81">
        <f>+'[1]69-72復興'!AW336</f>
        <v>0</v>
      </c>
      <c r="BG339" s="81">
        <f>+'[1]69-72復興'!AX336</f>
        <v>0</v>
      </c>
      <c r="BH339" s="81">
        <f>+'[1]69-72復興'!AY336</f>
        <v>0</v>
      </c>
    </row>
    <row r="340" spans="3:60" ht="15">
      <c r="C340" s="1"/>
      <c r="AY340" s="80" t="str">
        <f>+'[1]69-72復興'!D337</f>
        <v>莊文琮</v>
      </c>
      <c r="AZ340" s="81" t="str">
        <f>+'[1]69-72復興'!K337</f>
        <v>Y</v>
      </c>
      <c r="BA340" s="76">
        <f>+'[1]69-72復興'!AO337</f>
        <v>0</v>
      </c>
      <c r="BB340" s="81">
        <f>+'[1]69-72復興'!AS337</f>
        <v>0</v>
      </c>
      <c r="BC340" s="81">
        <f>+'[1]69-72復興'!AT337</f>
        <v>0</v>
      </c>
      <c r="BD340" s="81">
        <f>+'[1]69-72復興'!AU337</f>
        <v>0</v>
      </c>
      <c r="BE340" s="81">
        <f>+'[1]69-72復興'!AV337</f>
        <v>0</v>
      </c>
      <c r="BF340" s="81">
        <f>+'[1]69-72復興'!AW337</f>
        <v>0</v>
      </c>
      <c r="BG340" s="81" t="str">
        <f>+'[1]69-72復興'!AX337</f>
        <v>信</v>
      </c>
      <c r="BH340" s="81">
        <f>+'[1]69-72復興'!AY337</f>
        <v>0</v>
      </c>
    </row>
    <row r="341" spans="3:60" ht="15">
      <c r="C341" s="1"/>
      <c r="AY341" s="80" t="str">
        <f>+'[1]69-72復興'!D338</f>
        <v>許步墀</v>
      </c>
      <c r="AZ341" s="81" t="str">
        <f>+'[1]69-72復興'!K338</f>
        <v>Y</v>
      </c>
      <c r="BA341" s="76" t="str">
        <f>+'[1]69-72復興'!AO338</f>
        <v>R</v>
      </c>
      <c r="BB341" s="81">
        <f>+'[1]69-72復興'!AS338</f>
        <v>0</v>
      </c>
      <c r="BC341" s="81">
        <f>+'[1]69-72復興'!AT338</f>
        <v>0</v>
      </c>
      <c r="BD341" s="81">
        <f>+'[1]69-72復興'!AU338</f>
        <v>0</v>
      </c>
      <c r="BE341" s="81" t="str">
        <f>+'[1]69-72復興'!AV338</f>
        <v>毅</v>
      </c>
      <c r="BF341" s="81" t="str">
        <f>+'[1]69-72復興'!AW338</f>
        <v>信</v>
      </c>
      <c r="BG341" s="81" t="str">
        <f>+'[1]69-72復興'!AX338</f>
        <v>信</v>
      </c>
      <c r="BH341" s="81" t="str">
        <f>+'[1]69-72復興'!AY338</f>
        <v>Line</v>
      </c>
    </row>
    <row r="342" spans="3:60" ht="15">
      <c r="C342" s="1"/>
      <c r="AY342" s="80" t="str">
        <f>+'[1]69-72復興'!D339</f>
        <v>許夢熊</v>
      </c>
      <c r="AZ342" s="81" t="str">
        <f>+'[1]69-72復興'!K339</f>
        <v>D</v>
      </c>
      <c r="BA342" s="76">
        <f>+'[1]69-72復興'!AO339</f>
        <v>0</v>
      </c>
      <c r="BB342" s="81">
        <f>+'[1]69-72復興'!AS339</f>
        <v>0</v>
      </c>
      <c r="BC342" s="81">
        <f>+'[1]69-72復興'!AT339</f>
        <v>0</v>
      </c>
      <c r="BD342" s="81" t="str">
        <f>+'[1]69-72復興'!AU339</f>
        <v>愛</v>
      </c>
      <c r="BE342" s="81">
        <f>+'[1]69-72復興'!AV339</f>
        <v>0</v>
      </c>
      <c r="BF342" s="81">
        <f>+'[1]69-72復興'!AW339</f>
        <v>0</v>
      </c>
      <c r="BG342" s="81" t="str">
        <f>+'[1]69-72復興'!AX339</f>
        <v>勇</v>
      </c>
      <c r="BH342" s="81">
        <f>+'[1]69-72復興'!AY339</f>
        <v>0</v>
      </c>
    </row>
    <row r="343" spans="3:60" ht="15">
      <c r="C343" s="1"/>
      <c r="AY343" s="80" t="str">
        <f>+'[1]69-72復興'!D340</f>
        <v>許燕珠</v>
      </c>
      <c r="AZ343" s="81">
        <f>+'[1]69-72復興'!K340</f>
        <v>0</v>
      </c>
      <c r="BA343" s="76">
        <f>+'[1]69-72復興'!AO340</f>
        <v>0</v>
      </c>
      <c r="BB343" s="81">
        <f>+'[1]69-72復興'!AS340</f>
        <v>0</v>
      </c>
      <c r="BC343" s="81">
        <f>+'[1]69-72復興'!AT340</f>
        <v>0</v>
      </c>
      <c r="BD343" s="81" t="str">
        <f>+'[1]69-72復興'!AU340</f>
        <v>義</v>
      </c>
      <c r="BE343" s="81">
        <f>+'[1]69-72復興'!AV340</f>
        <v>0</v>
      </c>
      <c r="BF343" s="81">
        <f>+'[1]69-72復興'!AW340</f>
        <v>0</v>
      </c>
      <c r="BG343" s="81">
        <f>+'[1]69-72復興'!AX340</f>
        <v>0</v>
      </c>
      <c r="BH343" s="81">
        <f>+'[1]69-72復興'!AY340</f>
        <v>0</v>
      </c>
    </row>
    <row r="344" spans="3:60" ht="15">
      <c r="C344" s="1"/>
      <c r="AY344" s="80" t="str">
        <f>+'[1]69-72復興'!D341</f>
        <v>許鐵華</v>
      </c>
      <c r="AZ344" s="81" t="str">
        <f>+'[1]69-72復興'!K341</f>
        <v>Y</v>
      </c>
      <c r="BA344" s="76">
        <f>+'[1]69-72復興'!AO341</f>
        <v>0</v>
      </c>
      <c r="BB344" s="81">
        <f>+'[1]69-72復興'!AS341</f>
        <v>0</v>
      </c>
      <c r="BC344" s="81">
        <f>+'[1]69-72復興'!AT341</f>
        <v>0</v>
      </c>
      <c r="BD344" s="81">
        <f>+'[1]69-72復興'!AU341</f>
        <v>0</v>
      </c>
      <c r="BE344" s="81">
        <f>+'[1]69-72復興'!AV341</f>
        <v>0</v>
      </c>
      <c r="BF344" s="81">
        <f>+'[1]69-72復興'!AW341</f>
        <v>0</v>
      </c>
      <c r="BG344" s="81" t="str">
        <f>+'[1]69-72復興'!AX341</f>
        <v>信</v>
      </c>
      <c r="BH344" s="81" t="str">
        <f>+'[1]69-72復興'!AY341</f>
        <v>Line</v>
      </c>
    </row>
    <row r="345" spans="3:60" ht="15">
      <c r="C345" s="1"/>
      <c r="AY345" s="80" t="str">
        <f>+'[1]69-72復興'!D342</f>
        <v>連昭志</v>
      </c>
      <c r="AZ345" s="81" t="str">
        <f>+'[1]69-72復興'!K342</f>
        <v>Y</v>
      </c>
      <c r="BA345" s="76">
        <f>+'[1]69-72復興'!AO342</f>
        <v>0</v>
      </c>
      <c r="BB345" s="81">
        <f>+'[1]69-72復興'!AS342</f>
        <v>0</v>
      </c>
      <c r="BC345" s="81">
        <f>+'[1]69-72復興'!AT342</f>
        <v>0</v>
      </c>
      <c r="BD345" s="81">
        <f>+'[1]69-72復興'!AU342</f>
        <v>0</v>
      </c>
      <c r="BE345" s="81">
        <f>+'[1]69-72復興'!AV342</f>
        <v>0</v>
      </c>
      <c r="BF345" s="81">
        <f>+'[1]69-72復興'!AW342</f>
        <v>0</v>
      </c>
      <c r="BG345" s="81" t="str">
        <f>+'[1]69-72復興'!AX342</f>
        <v>望</v>
      </c>
      <c r="BH345" s="81">
        <f>+'[1]69-72復興'!AY342</f>
        <v>0</v>
      </c>
    </row>
    <row r="346" spans="3:60" ht="15">
      <c r="C346" s="1"/>
      <c r="AY346" s="80" t="str">
        <f>+'[1]69-72復興'!D343</f>
        <v>連富田</v>
      </c>
      <c r="AZ346" s="81" t="str">
        <f>+'[1]69-72復興'!K343</f>
        <v>Y</v>
      </c>
      <c r="BA346" s="76">
        <f>+'[1]69-72復興'!AO343</f>
        <v>0</v>
      </c>
      <c r="BB346" s="81">
        <f>+'[1]69-72復興'!AS343</f>
        <v>0</v>
      </c>
      <c r="BC346" s="81">
        <f>+'[1]69-72復興'!AT343</f>
        <v>0</v>
      </c>
      <c r="BD346" s="81">
        <f>+'[1]69-72復興'!AU343</f>
        <v>0</v>
      </c>
      <c r="BE346" s="81">
        <f>+'[1]69-72復興'!AV343</f>
        <v>0</v>
      </c>
      <c r="BF346" s="81">
        <f>+'[1]69-72復興'!AW343</f>
        <v>0</v>
      </c>
      <c r="BG346" s="81" t="str">
        <f>+'[1]69-72復興'!AX343</f>
        <v>仁</v>
      </c>
      <c r="BH346" s="81">
        <f>+'[1]69-72復興'!AY343</f>
        <v>0</v>
      </c>
    </row>
    <row r="347" spans="3:60" ht="15">
      <c r="C347" s="1"/>
      <c r="AY347" s="80" t="str">
        <f>+'[1]69-72復興'!D344</f>
        <v>郭　雋</v>
      </c>
      <c r="AZ347" s="81">
        <f>+'[1]69-72復興'!K344</f>
        <v>0</v>
      </c>
      <c r="BA347" s="76">
        <f>+'[1]69-72復興'!AO344</f>
        <v>0</v>
      </c>
      <c r="BB347" s="81">
        <f>+'[1]69-72復興'!AS344</f>
        <v>0</v>
      </c>
      <c r="BC347" s="81">
        <f>+'[1]69-72復興'!AT344</f>
        <v>0</v>
      </c>
      <c r="BD347" s="81" t="str">
        <f>+'[1]69-72復興'!AU344</f>
        <v>義</v>
      </c>
      <c r="BE347" s="81">
        <f>+'[1]69-72復興'!AV344</f>
        <v>0</v>
      </c>
      <c r="BF347" s="81">
        <f>+'[1]69-72復興'!AW344</f>
        <v>0</v>
      </c>
      <c r="BG347" s="81">
        <f>+'[1]69-72復興'!AX344</f>
        <v>0</v>
      </c>
      <c r="BH347" s="81">
        <f>+'[1]69-72復興'!AY344</f>
        <v>0</v>
      </c>
    </row>
    <row r="348" spans="3:60" ht="15">
      <c r="C348" s="1"/>
      <c r="AY348" s="80" t="str">
        <f>+'[1]69-72復興'!D345</f>
        <v>郭志成</v>
      </c>
      <c r="AZ348" s="81" t="str">
        <f>+'[1]69-72復興'!K345</f>
        <v>Y</v>
      </c>
      <c r="BA348" s="76">
        <f>+'[1]69-72復興'!AO345</f>
        <v>0</v>
      </c>
      <c r="BB348" s="81">
        <f>+'[1]69-72復興'!AS345</f>
        <v>0</v>
      </c>
      <c r="BC348" s="81">
        <f>+'[1]69-72復興'!AT345</f>
        <v>0</v>
      </c>
      <c r="BD348" s="81" t="str">
        <f>+'[1]69-72復興'!AU345</f>
        <v>仁</v>
      </c>
      <c r="BE348" s="81">
        <f>+'[1]69-72復興'!AV345</f>
        <v>0</v>
      </c>
      <c r="BF348" s="81">
        <f>+'[1]69-72復興'!AW345</f>
        <v>0</v>
      </c>
      <c r="BG348" s="81">
        <f>+'[1]69-72復興'!AX345</f>
        <v>0</v>
      </c>
      <c r="BH348" s="81">
        <f>+'[1]69-72復興'!AY345</f>
        <v>0</v>
      </c>
    </row>
    <row r="349" spans="3:60" ht="15">
      <c r="C349" s="1"/>
      <c r="AY349" s="80" t="str">
        <f>+'[1]69-72復興'!D346</f>
        <v>郭威廉</v>
      </c>
      <c r="AZ349" s="81" t="str">
        <f>+'[1]69-72復興'!K346</f>
        <v>D</v>
      </c>
      <c r="BA349" s="76">
        <f>+'[1]69-72復興'!AO346</f>
        <v>0</v>
      </c>
      <c r="BB349" s="81" t="str">
        <f>+'[1]69-72復興'!AS346</f>
        <v>忠</v>
      </c>
      <c r="BC349" s="81" t="str">
        <f>+'[1]69-72復興'!AT346</f>
        <v>忠</v>
      </c>
      <c r="BD349" s="81" t="str">
        <f>+'[1]69-72復興'!AU346</f>
        <v>忠</v>
      </c>
      <c r="BE349" s="81">
        <f>+'[1]69-72復興'!AV346</f>
        <v>0</v>
      </c>
      <c r="BF349" s="81">
        <f>+'[1]69-72復興'!AW346</f>
        <v>0</v>
      </c>
      <c r="BG349" s="81">
        <f>+'[1]69-72復興'!AX346</f>
        <v>0</v>
      </c>
      <c r="BH349" s="81">
        <f>+'[1]69-72復興'!AY346</f>
        <v>0</v>
      </c>
    </row>
    <row r="350" spans="3:60" ht="15">
      <c r="C350" s="1"/>
      <c r="AY350" s="80" t="str">
        <f>+'[1]69-72復興'!D347</f>
        <v>郭淑雅</v>
      </c>
      <c r="AZ350" s="81" t="str">
        <f>+'[1]69-72復興'!K347</f>
        <v>Y</v>
      </c>
      <c r="BA350" s="76">
        <f>+'[1]69-72復興'!AO347</f>
        <v>0</v>
      </c>
      <c r="BB350" s="81">
        <f>+'[1]69-72復興'!AS347</f>
        <v>0</v>
      </c>
      <c r="BC350" s="81">
        <f>+'[1]69-72復興'!AT347</f>
        <v>0</v>
      </c>
      <c r="BD350" s="81">
        <f>+'[1]69-72復興'!AU347</f>
        <v>0</v>
      </c>
      <c r="BE350" s="81" t="str">
        <f>+'[1]69-72復興'!AV347</f>
        <v>智</v>
      </c>
      <c r="BF350" s="81" t="str">
        <f>+'[1]69-72復興'!AW347</f>
        <v>智</v>
      </c>
      <c r="BG350" s="81" t="str">
        <f>+'[1]69-72復興'!AX347</f>
        <v>智</v>
      </c>
      <c r="BH350" s="81">
        <f>+'[1]69-72復興'!AY347</f>
        <v>0</v>
      </c>
    </row>
    <row r="351" spans="3:60" ht="15">
      <c r="C351" s="1"/>
      <c r="AY351" s="80" t="str">
        <f>+'[1]69-72復興'!D348</f>
        <v>郭維宗</v>
      </c>
      <c r="AZ351" s="81">
        <f>+'[1]69-72復興'!K348</f>
        <v>0</v>
      </c>
      <c r="BA351" s="76">
        <f>+'[1]69-72復興'!AO348</f>
        <v>0</v>
      </c>
      <c r="BB351" s="81">
        <f>+'[1]69-72復興'!AS348</f>
        <v>0</v>
      </c>
      <c r="BC351" s="81">
        <f>+'[1]69-72復興'!AT348</f>
        <v>0</v>
      </c>
      <c r="BD351" s="81">
        <f>+'[1]69-72復興'!AU348</f>
        <v>0</v>
      </c>
      <c r="BE351" s="81">
        <f>+'[1]69-72復興'!AV348</f>
        <v>0</v>
      </c>
      <c r="BF351" s="81">
        <f>+'[1]69-72復興'!AW348</f>
        <v>0</v>
      </c>
      <c r="BG351" s="81" t="str">
        <f>+'[1]69-72復興'!AX348</f>
        <v>仁</v>
      </c>
      <c r="BH351" s="81">
        <f>+'[1]69-72復興'!AY348</f>
        <v>0</v>
      </c>
    </row>
    <row r="352" spans="3:60" ht="15">
      <c r="C352" s="1"/>
      <c r="AY352" s="80" t="str">
        <f>+'[1]69-72復興'!D349</f>
        <v>陳　芹</v>
      </c>
      <c r="AZ352" s="81">
        <f>+'[1]69-72復興'!K349</f>
        <v>0</v>
      </c>
      <c r="BA352" s="76">
        <f>+'[1]69-72復興'!AO349</f>
        <v>0</v>
      </c>
      <c r="BB352" s="81" t="str">
        <f>+'[1]69-72復興'!AS349</f>
        <v>仁</v>
      </c>
      <c r="BC352" s="81" t="str">
        <f>+'[1]69-72復興'!AT349</f>
        <v>仁</v>
      </c>
      <c r="BD352" s="81" t="str">
        <f>+'[1]69-72復興'!AU349</f>
        <v>義</v>
      </c>
      <c r="BE352" s="81" t="str">
        <f>+'[1]69-72復興'!AV349</f>
        <v>智</v>
      </c>
      <c r="BF352" s="81" t="str">
        <f>+'[1]69-72復興'!AW349</f>
        <v>智</v>
      </c>
      <c r="BG352" s="81" t="str">
        <f>+'[1]69-72復興'!AX349</f>
        <v>智</v>
      </c>
      <c r="BH352" s="81">
        <f>+'[1]69-72復興'!AY349</f>
        <v>0</v>
      </c>
    </row>
    <row r="353" spans="3:60" ht="15">
      <c r="C353" s="1"/>
      <c r="AY353" s="80" t="str">
        <f>+'[1]69-72復興'!D350</f>
        <v>陳力耘</v>
      </c>
      <c r="AZ353" s="81" t="str">
        <f>+'[1]69-72復興'!K350</f>
        <v>Y</v>
      </c>
      <c r="BA353" s="76">
        <f>+'[1]69-72復興'!AO350</f>
        <v>0</v>
      </c>
      <c r="BB353" s="81">
        <f>+'[1]69-72復興'!AS350</f>
        <v>0</v>
      </c>
      <c r="BC353" s="81">
        <f>+'[1]69-72復興'!AT350</f>
        <v>0</v>
      </c>
      <c r="BD353" s="81" t="str">
        <f>+'[1]69-72復興'!AU350</f>
        <v>信</v>
      </c>
      <c r="BE353" s="81">
        <f>+'[1]69-72復興'!AV350</f>
        <v>0</v>
      </c>
      <c r="BF353" s="81">
        <f>+'[1]69-72復興'!AW350</f>
        <v>0</v>
      </c>
      <c r="BG353" s="81">
        <f>+'[1]69-72復興'!AX350</f>
        <v>0</v>
      </c>
      <c r="BH353" s="81">
        <f>+'[1]69-72復興'!AY350</f>
        <v>0</v>
      </c>
    </row>
    <row r="354" spans="3:60" ht="15">
      <c r="C354" s="1"/>
      <c r="AY354" s="80" t="str">
        <f>+'[1]69-72復興'!D351</f>
        <v>陳小平</v>
      </c>
      <c r="AZ354" s="81">
        <f>+'[1]69-72復興'!K351</f>
        <v>0</v>
      </c>
      <c r="BA354" s="76">
        <f>+'[1]69-72復興'!AO351</f>
        <v>0</v>
      </c>
      <c r="BB354" s="81" t="str">
        <f>+'[1]69-72復興'!AS351</f>
        <v>孝</v>
      </c>
      <c r="BC354" s="81" t="str">
        <f>+'[1]69-72復興'!AT351</f>
        <v>孝</v>
      </c>
      <c r="BD354" s="81" t="str">
        <f>+'[1]69-72復興'!AU351</f>
        <v>孝</v>
      </c>
      <c r="BE354" s="81">
        <f>+'[1]69-72復興'!AV351</f>
        <v>0</v>
      </c>
      <c r="BF354" s="81">
        <f>+'[1]69-72復興'!AW351</f>
        <v>0</v>
      </c>
      <c r="BG354" s="81">
        <f>+'[1]69-72復興'!AX351</f>
        <v>0</v>
      </c>
      <c r="BH354" s="81">
        <f>+'[1]69-72復興'!AY351</f>
        <v>0</v>
      </c>
    </row>
    <row r="355" spans="3:60" ht="15">
      <c r="C355" s="1"/>
      <c r="AY355" s="80" t="str">
        <f>+'[1]69-72復興'!D352</f>
        <v>陳小曼</v>
      </c>
      <c r="AZ355" s="81" t="str">
        <f>+'[1]69-72復興'!K352</f>
        <v>Y</v>
      </c>
      <c r="BA355" s="76">
        <f>+'[1]69-72復興'!AO352</f>
        <v>0</v>
      </c>
      <c r="BB355" s="81">
        <f>+'[1]69-72復興'!AS352</f>
        <v>0</v>
      </c>
      <c r="BC355" s="81">
        <f>+'[1]69-72復興'!AT352</f>
        <v>0</v>
      </c>
      <c r="BD355" s="81" t="str">
        <f>+'[1]69-72復興'!AU352</f>
        <v>仁</v>
      </c>
      <c r="BE355" s="81">
        <f>+'[1]69-72復興'!AV352</f>
        <v>0</v>
      </c>
      <c r="BF355" s="81">
        <f>+'[1]69-72復興'!AW352</f>
        <v>0</v>
      </c>
      <c r="BG355" s="81">
        <f>+'[1]69-72復興'!AX352</f>
        <v>0</v>
      </c>
      <c r="BH355" s="81">
        <f>+'[1]69-72復興'!AY352</f>
        <v>0</v>
      </c>
    </row>
    <row r="356" spans="3:60" ht="15">
      <c r="C356" s="1"/>
      <c r="AY356" s="80" t="str">
        <f>+'[1]69-72復興'!D353</f>
        <v>陳仁樹</v>
      </c>
      <c r="AZ356" s="81">
        <f>+'[1]69-72復興'!K353</f>
        <v>0</v>
      </c>
      <c r="BA356" s="76">
        <f>+'[1]69-72復興'!AO353</f>
        <v>0</v>
      </c>
      <c r="BB356" s="81" t="str">
        <f>+'[1]69-72復興'!AS353</f>
        <v>仁</v>
      </c>
      <c r="BC356" s="81" t="str">
        <f>+'[1]69-72復興'!AT353</f>
        <v>仁</v>
      </c>
      <c r="BD356" s="81" t="str">
        <f>+'[1]69-72復興'!AU353</f>
        <v>忠</v>
      </c>
      <c r="BE356" s="81">
        <f>+'[1]69-72復興'!AV353</f>
        <v>0</v>
      </c>
      <c r="BF356" s="81">
        <f>+'[1]69-72復興'!AW353</f>
        <v>0</v>
      </c>
      <c r="BG356" s="81">
        <f>+'[1]69-72復興'!AX353</f>
        <v>0</v>
      </c>
      <c r="BH356" s="81">
        <f>+'[1]69-72復興'!AY353</f>
        <v>0</v>
      </c>
    </row>
    <row r="357" spans="3:60" ht="15">
      <c r="C357" s="1"/>
      <c r="AY357" s="80" t="str">
        <f>+'[1]69-72復興'!D354</f>
        <v>陳由義</v>
      </c>
      <c r="AZ357" s="81" t="str">
        <f>+'[1]69-72復興'!K354</f>
        <v>Y</v>
      </c>
      <c r="BA357" s="76">
        <f>+'[1]69-72復興'!AO354</f>
        <v>0</v>
      </c>
      <c r="BB357" s="81">
        <f>+'[1]69-72復興'!AS354</f>
        <v>0</v>
      </c>
      <c r="BC357" s="81">
        <f>+'[1]69-72復興'!AT354</f>
        <v>0</v>
      </c>
      <c r="BD357" s="81" t="str">
        <f>+'[1]69-72復興'!AU354</f>
        <v>義</v>
      </c>
      <c r="BE357" s="81">
        <f>+'[1]69-72復興'!AV354</f>
        <v>0</v>
      </c>
      <c r="BF357" s="81">
        <f>+'[1]69-72復興'!AW354</f>
        <v>0</v>
      </c>
      <c r="BG357" s="81">
        <f>+'[1]69-72復興'!AX354</f>
        <v>0</v>
      </c>
      <c r="BH357" s="81" t="str">
        <f>+'[1]69-72復興'!AY354</f>
        <v>Line</v>
      </c>
    </row>
    <row r="358" spans="3:60" ht="15">
      <c r="C358" s="1"/>
      <c r="AY358" s="80" t="str">
        <f>+'[1]69-72復興'!D355</f>
        <v>陳先達</v>
      </c>
      <c r="AZ358" s="81">
        <f>+'[1]69-72復興'!K355</f>
        <v>0</v>
      </c>
      <c r="BA358" s="76">
        <f>+'[1]69-72復興'!AO355</f>
        <v>0</v>
      </c>
      <c r="BB358" s="81">
        <f>+'[1]69-72復興'!AS355</f>
        <v>0</v>
      </c>
      <c r="BC358" s="81">
        <f>+'[1]69-72復興'!AT355</f>
        <v>0</v>
      </c>
      <c r="BD358" s="81">
        <f>+'[1]69-72復興'!AU355</f>
        <v>0</v>
      </c>
      <c r="BE358" s="81">
        <f>+'[1]69-72復興'!AV355</f>
        <v>0</v>
      </c>
      <c r="BF358" s="81">
        <f>+'[1]69-72復興'!AW355</f>
        <v>0</v>
      </c>
      <c r="BG358" s="81" t="str">
        <f>+'[1]69-72復興'!AX355</f>
        <v>仁</v>
      </c>
      <c r="BH358" s="81">
        <f>+'[1]69-72復興'!AY355</f>
        <v>0</v>
      </c>
    </row>
    <row r="359" spans="3:60" ht="15">
      <c r="C359" s="1"/>
      <c r="AY359" s="80" t="str">
        <f>+'[1]69-72復興'!D356</f>
        <v>陳依萍</v>
      </c>
      <c r="AZ359" s="81" t="str">
        <f>+'[1]69-72復興'!K356</f>
        <v>Y</v>
      </c>
      <c r="BA359" s="76">
        <f>+'[1]69-72復興'!AO356</f>
        <v>0</v>
      </c>
      <c r="BB359" s="81">
        <f>+'[1]69-72復興'!AS356</f>
        <v>0</v>
      </c>
      <c r="BC359" s="81" t="str">
        <f>+'[1]69-72復興'!AT356</f>
        <v>仁</v>
      </c>
      <c r="BD359" s="81" t="str">
        <f>+'[1]69-72復興'!AU356</f>
        <v>愛</v>
      </c>
      <c r="BE359" s="81">
        <f>+'[1]69-72復興'!AV356</f>
        <v>0</v>
      </c>
      <c r="BF359" s="81">
        <f>+'[1]69-72復興'!AW356</f>
        <v>0</v>
      </c>
      <c r="BG359" s="81">
        <f>+'[1]69-72復興'!AX356</f>
        <v>0</v>
      </c>
      <c r="BH359" s="81" t="str">
        <f>+'[1]69-72復興'!AY356</f>
        <v>Line</v>
      </c>
    </row>
    <row r="360" spans="3:60" ht="15">
      <c r="C360" s="1"/>
      <c r="AY360" s="80" t="str">
        <f>+'[1]69-72復興'!D357</f>
        <v>陳孟青</v>
      </c>
      <c r="AZ360" s="81" t="str">
        <f>+'[1]69-72復興'!K357</f>
        <v>Y</v>
      </c>
      <c r="BA360" s="76">
        <f>+'[1]69-72復興'!AO357</f>
        <v>0</v>
      </c>
      <c r="BB360" s="81">
        <f>+'[1]69-72復興'!AS357</f>
        <v>0</v>
      </c>
      <c r="BC360" s="81">
        <f>+'[1]69-72復興'!AT357</f>
        <v>0</v>
      </c>
      <c r="BD360" s="81">
        <f>+'[1]69-72復興'!AU357</f>
        <v>0</v>
      </c>
      <c r="BE360" s="81">
        <f>+'[1]69-72復興'!AV357</f>
        <v>0</v>
      </c>
      <c r="BF360" s="81">
        <f>+'[1]69-72復興'!AW357</f>
        <v>0</v>
      </c>
      <c r="BG360" s="81" t="str">
        <f>+'[1]69-72復興'!AX357</f>
        <v>信</v>
      </c>
      <c r="BH360" s="81">
        <f>+'[1]69-72復興'!AY357</f>
        <v>0</v>
      </c>
    </row>
    <row r="361" spans="3:60" ht="15">
      <c r="C361" s="1"/>
      <c r="AY361" s="80" t="str">
        <f>+'[1]69-72復興'!D358</f>
        <v>陳尚志</v>
      </c>
      <c r="AZ361" s="81">
        <f>+'[1]69-72復興'!K358</f>
        <v>0</v>
      </c>
      <c r="BA361" s="76">
        <f>+'[1]69-72復興'!AO358</f>
        <v>0</v>
      </c>
      <c r="BB361" s="81">
        <f>+'[1]69-72復興'!AS358</f>
        <v>0</v>
      </c>
      <c r="BC361" s="81">
        <f>+'[1]69-72復興'!AT358</f>
        <v>0</v>
      </c>
      <c r="BD361" s="81">
        <f>+'[1]69-72復興'!AU358</f>
        <v>0</v>
      </c>
      <c r="BE361" s="81">
        <f>+'[1]69-72復興'!AV358</f>
        <v>0</v>
      </c>
      <c r="BF361" s="81">
        <f>+'[1]69-72復興'!AW358</f>
        <v>0</v>
      </c>
      <c r="BG361" s="81" t="str">
        <f>+'[1]69-72復興'!AX358</f>
        <v>望</v>
      </c>
      <c r="BH361" s="81">
        <f>+'[1]69-72復興'!AY358</f>
        <v>0</v>
      </c>
    </row>
    <row r="362" spans="3:60" ht="15">
      <c r="C362" s="1"/>
      <c r="AY362" s="80" t="str">
        <f>+'[1]69-72復興'!D359</f>
        <v>陳建中</v>
      </c>
      <c r="AZ362" s="81" t="str">
        <f>+'[1]69-72復興'!K359</f>
        <v>Y</v>
      </c>
      <c r="BA362" s="76">
        <f>+'[1]69-72復興'!AO359</f>
        <v>0</v>
      </c>
      <c r="BB362" s="81">
        <f>+'[1]69-72復興'!AS359</f>
        <v>0</v>
      </c>
      <c r="BC362" s="81">
        <f>+'[1]69-72復興'!AT359</f>
        <v>0</v>
      </c>
      <c r="BD362" s="81">
        <f>+'[1]69-72復興'!AU359</f>
        <v>0</v>
      </c>
      <c r="BE362" s="81">
        <f>+'[1]69-72復興'!AV359</f>
        <v>0</v>
      </c>
      <c r="BF362" s="81">
        <f>+'[1]69-72復興'!AW359</f>
        <v>0</v>
      </c>
      <c r="BG362" s="81" t="str">
        <f>+'[1]69-72復興'!AX359</f>
        <v>信</v>
      </c>
      <c r="BH362" s="81">
        <f>+'[1]69-72復興'!AY359</f>
        <v>0</v>
      </c>
    </row>
    <row r="363" spans="3:60" ht="15">
      <c r="C363" s="1"/>
      <c r="AY363" s="80" t="str">
        <f>+'[1]69-72復興'!D360</f>
        <v>陳美儀</v>
      </c>
      <c r="AZ363" s="81" t="str">
        <f>+'[1]69-72復興'!K360</f>
        <v>Y</v>
      </c>
      <c r="BA363" s="76">
        <f>+'[1]69-72復興'!AO360</f>
        <v>0</v>
      </c>
      <c r="BB363" s="81" t="str">
        <f>+'[1]69-72復興'!AS360</f>
        <v>仁</v>
      </c>
      <c r="BC363" s="81" t="str">
        <f>+'[1]69-72復興'!AT360</f>
        <v>仁</v>
      </c>
      <c r="BD363" s="81" t="str">
        <f>+'[1]69-72復興'!AU360</f>
        <v>義</v>
      </c>
      <c r="BE363" s="81">
        <f>+'[1]69-72復興'!AV360</f>
        <v>0</v>
      </c>
      <c r="BF363" s="81">
        <f>+'[1]69-72復興'!AW360</f>
        <v>0</v>
      </c>
      <c r="BG363" s="81">
        <f>+'[1]69-72復興'!AX360</f>
        <v>0</v>
      </c>
      <c r="BH363" s="81">
        <f>+'[1]69-72復興'!AY360</f>
        <v>0</v>
      </c>
    </row>
    <row r="364" spans="3:60" ht="15">
      <c r="C364" s="1"/>
      <c r="AY364" s="80" t="str">
        <f>+'[1]69-72復興'!D361</f>
        <v>陳修婺</v>
      </c>
      <c r="AZ364" s="81" t="str">
        <f>+'[1]69-72復興'!K361</f>
        <v>D</v>
      </c>
      <c r="BA364" s="76">
        <f>+'[1]69-72復興'!AO361</f>
        <v>0</v>
      </c>
      <c r="BB364" s="81" t="str">
        <f>+'[1]69-72復興'!AS361</f>
        <v>忠</v>
      </c>
      <c r="BC364" s="81" t="str">
        <f>+'[1]69-72復興'!AT361</f>
        <v>忠</v>
      </c>
      <c r="BD364" s="81" t="str">
        <f>+'[1]69-72復興'!AU361</f>
        <v>仁</v>
      </c>
      <c r="BE364" s="81">
        <f>+'[1]69-72復興'!AV361</f>
        <v>0</v>
      </c>
      <c r="BF364" s="81">
        <f>+'[1]69-72復興'!AW361</f>
        <v>0</v>
      </c>
      <c r="BG364" s="81">
        <f>+'[1]69-72復興'!AX361</f>
        <v>0</v>
      </c>
      <c r="BH364" s="81">
        <f>+'[1]69-72復興'!AY361</f>
        <v>0</v>
      </c>
    </row>
    <row r="365" spans="3:60" ht="15">
      <c r="C365" s="1"/>
      <c r="AY365" s="80" t="str">
        <f>+'[1]69-72復興'!D362</f>
        <v>陳凌欣</v>
      </c>
      <c r="AZ365" s="81">
        <f>+'[1]69-72復興'!K362</f>
        <v>0</v>
      </c>
      <c r="BA365" s="76">
        <f>+'[1]69-72復興'!AO362</f>
        <v>0</v>
      </c>
      <c r="BB365" s="81">
        <f>+'[1]69-72復興'!AS362</f>
        <v>0</v>
      </c>
      <c r="BC365" s="81">
        <f>+'[1]69-72復興'!AT362</f>
        <v>0</v>
      </c>
      <c r="BD365" s="81">
        <f>+'[1]69-72復興'!AU362</f>
        <v>0</v>
      </c>
      <c r="BE365" s="81">
        <f>+'[1]69-72復興'!AV362</f>
        <v>0</v>
      </c>
      <c r="BF365" s="81">
        <f>+'[1]69-72復興'!AW362</f>
        <v>0</v>
      </c>
      <c r="BG365" s="81" t="str">
        <f>+'[1]69-72復興'!AX362</f>
        <v>望</v>
      </c>
      <c r="BH365" s="81">
        <f>+'[1]69-72復興'!AY362</f>
        <v>0</v>
      </c>
    </row>
    <row r="366" spans="3:60" ht="15">
      <c r="C366" s="1"/>
      <c r="AY366" s="80" t="str">
        <f>+'[1]69-72復興'!D363</f>
        <v>陳泰成</v>
      </c>
      <c r="AZ366" s="81" t="str">
        <f>+'[1]69-72復興'!K363</f>
        <v>Y</v>
      </c>
      <c r="BA366" s="76">
        <f>+'[1]69-72復興'!AO363</f>
        <v>0</v>
      </c>
      <c r="BB366" s="81">
        <f>+'[1]69-72復興'!AS363</f>
        <v>0</v>
      </c>
      <c r="BC366" s="81">
        <f>+'[1]69-72復興'!AT363</f>
        <v>0</v>
      </c>
      <c r="BD366" s="81">
        <f>+'[1]69-72復興'!AU363</f>
        <v>0</v>
      </c>
      <c r="BE366" s="81">
        <f>+'[1]69-72復興'!AV363</f>
        <v>0</v>
      </c>
      <c r="BF366" s="81">
        <f>+'[1]69-72復興'!AW363</f>
        <v>0</v>
      </c>
      <c r="BG366" s="81" t="str">
        <f>+'[1]69-72復興'!AX363</f>
        <v>勇</v>
      </c>
      <c r="BH366" s="81">
        <f>+'[1]69-72復興'!AY363</f>
        <v>0</v>
      </c>
    </row>
    <row r="367" spans="3:60" ht="15">
      <c r="C367" s="1"/>
      <c r="AY367" s="80" t="str">
        <f>+'[1]69-72復興'!D364</f>
        <v>陳珮慧</v>
      </c>
      <c r="AZ367" s="81" t="str">
        <f>+'[1]69-72復興'!K364</f>
        <v>Y</v>
      </c>
      <c r="BA367" s="76">
        <f>+'[1]69-72復興'!AO364</f>
        <v>0</v>
      </c>
      <c r="BB367" s="81">
        <f>+'[1]69-72復興'!AS364</f>
        <v>0</v>
      </c>
      <c r="BC367" s="81">
        <f>+'[1]69-72復興'!AT364</f>
        <v>0</v>
      </c>
      <c r="BD367" s="81" t="str">
        <f>+'[1]69-72復興'!AU364</f>
        <v>孝</v>
      </c>
      <c r="BE367" s="81" t="str">
        <f>+'[1]69-72復興'!AV364</f>
        <v>智</v>
      </c>
      <c r="BF367" s="81" t="str">
        <f>+'[1]69-72復興'!AW364</f>
        <v>智</v>
      </c>
      <c r="BG367" s="81" t="str">
        <f>+'[1]69-72復興'!AX364</f>
        <v>智</v>
      </c>
      <c r="BH367" s="81" t="str">
        <f>+'[1]69-72復興'!AY364</f>
        <v>Line</v>
      </c>
    </row>
    <row r="368" spans="3:60" ht="15">
      <c r="C368" s="1"/>
      <c r="AY368" s="80" t="str">
        <f>+'[1]69-72復興'!D365</f>
        <v>陳素芳</v>
      </c>
      <c r="AZ368" s="81" t="str">
        <f>+'[1]69-72復興'!K365</f>
        <v>Y</v>
      </c>
      <c r="BA368" s="76">
        <f>+'[1]69-72復興'!AO365</f>
        <v>0</v>
      </c>
      <c r="BB368" s="81">
        <f>+'[1]69-72復興'!AS365</f>
        <v>0</v>
      </c>
      <c r="BC368" s="81">
        <f>+'[1]69-72復興'!AT365</f>
        <v>0</v>
      </c>
      <c r="BD368" s="81">
        <f>+'[1]69-72復興'!AU365</f>
        <v>0</v>
      </c>
      <c r="BE368" s="81" t="str">
        <f>+'[1]69-72復興'!AV365</f>
        <v>愛</v>
      </c>
      <c r="BF368" s="81" t="str">
        <f>+'[1]69-72復興'!AW365</f>
        <v>愛</v>
      </c>
      <c r="BG368" s="81" t="str">
        <f>+'[1]69-72復興'!AX365</f>
        <v>愛</v>
      </c>
      <c r="BH368" s="81" t="str">
        <f>+'[1]69-72復興'!AY365</f>
        <v>Line</v>
      </c>
    </row>
    <row r="369" spans="3:60" ht="15">
      <c r="C369" s="1"/>
      <c r="AY369" s="80" t="str">
        <f>+'[1]69-72復興'!D366</f>
        <v>陳國泰</v>
      </c>
      <c r="AZ369" s="81" t="str">
        <f>+'[1]69-72復興'!K366</f>
        <v>Y</v>
      </c>
      <c r="BA369" s="76" t="str">
        <f>+'[1]69-72復興'!AO366</f>
        <v>R</v>
      </c>
      <c r="BB369" s="81">
        <f>+'[1]69-72復興'!AS366</f>
        <v>0</v>
      </c>
      <c r="BC369" s="81">
        <f>+'[1]69-72復興'!AT366</f>
        <v>0</v>
      </c>
      <c r="BD369" s="81" t="str">
        <f>+'[1]69-72復興'!AU366</f>
        <v>仁</v>
      </c>
      <c r="BE369" s="81">
        <f>+'[1]69-72復興'!AV366</f>
        <v>0</v>
      </c>
      <c r="BF369" s="81">
        <f>+'[1]69-72復興'!AW366</f>
        <v>0</v>
      </c>
      <c r="BG369" s="81" t="str">
        <f>+'[1]69-72復興'!AX366</f>
        <v>仁</v>
      </c>
      <c r="BH369" s="81">
        <f>+'[1]69-72復興'!AY366</f>
        <v>0</v>
      </c>
    </row>
    <row r="370" spans="3:60" ht="15">
      <c r="C370" s="1"/>
      <c r="AY370" s="80" t="str">
        <f>+'[1]69-72復興'!D367</f>
        <v>陳崇仁</v>
      </c>
      <c r="AZ370" s="81" t="str">
        <f>+'[1]69-72復興'!K367</f>
        <v>Y</v>
      </c>
      <c r="BA370" s="76">
        <f>+'[1]69-72復興'!AO367</f>
        <v>0</v>
      </c>
      <c r="BB370" s="81">
        <f>+'[1]69-72復興'!AS367</f>
        <v>0</v>
      </c>
      <c r="BC370" s="81">
        <f>+'[1]69-72復興'!AT367</f>
        <v>0</v>
      </c>
      <c r="BD370" s="81">
        <f>+'[1]69-72復興'!AU367</f>
        <v>0</v>
      </c>
      <c r="BE370" s="81">
        <f>+'[1]69-72復興'!AV367</f>
        <v>0</v>
      </c>
      <c r="BF370" s="81">
        <f>+'[1]69-72復興'!AW367</f>
        <v>0</v>
      </c>
      <c r="BG370" s="81" t="str">
        <f>+'[1]69-72復興'!AX367</f>
        <v>信</v>
      </c>
      <c r="BH370" s="81">
        <f>+'[1]69-72復興'!AY367</f>
        <v>0</v>
      </c>
    </row>
    <row r="371" spans="3:60" ht="15">
      <c r="C371" s="1"/>
      <c r="AY371" s="80" t="str">
        <f>+'[1]69-72復興'!D368</f>
        <v>陳淑清</v>
      </c>
      <c r="AZ371" s="81" t="str">
        <f>+'[1]69-72復興'!K368</f>
        <v>Y</v>
      </c>
      <c r="BA371" s="76">
        <f>+'[1]69-72復興'!AO368</f>
        <v>0</v>
      </c>
      <c r="BB371" s="81">
        <f>+'[1]69-72復興'!AS368</f>
        <v>0</v>
      </c>
      <c r="BC371" s="81">
        <f>+'[1]69-72復興'!AT368</f>
        <v>0</v>
      </c>
      <c r="BD371" s="81">
        <f>+'[1]69-72復興'!AU368</f>
        <v>0</v>
      </c>
      <c r="BE371" s="81" t="str">
        <f>+'[1]69-72復興'!AV368</f>
        <v>智</v>
      </c>
      <c r="BF371" s="81" t="str">
        <f>+'[1]69-72復興'!AW368</f>
        <v>智</v>
      </c>
      <c r="BG371" s="81" t="str">
        <f>+'[1]69-72復興'!AX368</f>
        <v>智</v>
      </c>
      <c r="BH371" s="81">
        <f>+'[1]69-72復興'!AY368</f>
        <v>0</v>
      </c>
    </row>
    <row r="372" spans="3:60" ht="15">
      <c r="C372" s="1"/>
      <c r="AY372" s="80" t="str">
        <f>+'[1]69-72復興'!D369</f>
        <v>陳紹維</v>
      </c>
      <c r="AZ372" s="81" t="str">
        <f>+'[1]69-72復興'!K369</f>
        <v>Y</v>
      </c>
      <c r="BA372" s="76">
        <f>+'[1]69-72復興'!AO369</f>
        <v>0</v>
      </c>
      <c r="BB372" s="81" t="str">
        <f>+'[1]69-72復興'!AS369</f>
        <v>忠</v>
      </c>
      <c r="BC372" s="81" t="str">
        <f>+'[1]69-72復興'!AT369</f>
        <v>忠</v>
      </c>
      <c r="BD372" s="81" t="str">
        <f>+'[1]69-72復興'!AU369</f>
        <v>信</v>
      </c>
      <c r="BE372" s="81" t="str">
        <f>+'[1]69-72復興'!AV369</f>
        <v>望</v>
      </c>
      <c r="BF372" s="81" t="str">
        <f>+'[1]69-72復興'!AW369</f>
        <v>望</v>
      </c>
      <c r="BG372" s="81" t="str">
        <f>+'[1]69-72復興'!AX369</f>
        <v>望</v>
      </c>
      <c r="BH372" s="81" t="str">
        <f>+'[1]69-72復興'!AY369</f>
        <v>line</v>
      </c>
    </row>
    <row r="373" spans="3:60" ht="15">
      <c r="C373" s="1"/>
      <c r="AY373" s="80" t="str">
        <f>+'[1]69-72復興'!D370</f>
        <v>陳雪華</v>
      </c>
      <c r="AZ373" s="81" t="str">
        <f>+'[1]69-72復興'!K370</f>
        <v>Y</v>
      </c>
      <c r="BA373" s="76">
        <f>+'[1]69-72復興'!AO370</f>
        <v>0</v>
      </c>
      <c r="BB373" s="81" t="str">
        <f>+'[1]69-72復興'!AS370</f>
        <v>忠</v>
      </c>
      <c r="BC373" s="81" t="str">
        <f>+'[1]69-72復興'!AT370</f>
        <v>忠</v>
      </c>
      <c r="BD373" s="81" t="str">
        <f>+'[1]69-72復興'!AU370</f>
        <v>忠</v>
      </c>
      <c r="BE373" s="81">
        <f>+'[1]69-72復興'!AV370</f>
        <v>0</v>
      </c>
      <c r="BF373" s="81">
        <f>+'[1]69-72復興'!AW370</f>
        <v>0</v>
      </c>
      <c r="BG373" s="81">
        <f>+'[1]69-72復興'!AX370</f>
        <v>0</v>
      </c>
      <c r="BH373" s="81">
        <f>+'[1]69-72復興'!AY370</f>
        <v>0</v>
      </c>
    </row>
    <row r="374" spans="3:60" ht="15">
      <c r="C374" s="1"/>
      <c r="AY374" s="80" t="str">
        <f>+'[1]69-72復興'!D371</f>
        <v>陳朝道</v>
      </c>
      <c r="AZ374" s="81" t="str">
        <f>+'[1]69-72復興'!K371</f>
        <v>D</v>
      </c>
      <c r="BA374" s="76">
        <f>+'[1]69-72復興'!AO371</f>
        <v>0</v>
      </c>
      <c r="BB374" s="81" t="str">
        <f>+'[1]69-72復興'!AS371</f>
        <v>仁</v>
      </c>
      <c r="BC374" s="81" t="str">
        <f>+'[1]69-72復興'!AT371</f>
        <v>仁</v>
      </c>
      <c r="BD374" s="81" t="str">
        <f>+'[1]69-72復興'!AU371</f>
        <v>忠</v>
      </c>
      <c r="BE374" s="81">
        <f>+'[1]69-72復興'!AV371</f>
        <v>0</v>
      </c>
      <c r="BF374" s="81">
        <f>+'[1]69-72復興'!AW371</f>
        <v>0</v>
      </c>
      <c r="BG374" s="81" t="str">
        <f>+'[1]69-72復興'!AX371</f>
        <v>勇</v>
      </c>
      <c r="BH374" s="81">
        <f>+'[1]69-72復興'!AY371</f>
        <v>0</v>
      </c>
    </row>
    <row r="375" spans="3:60" ht="15">
      <c r="C375" s="1"/>
      <c r="AY375" s="80" t="str">
        <f>+'[1]69-72復興'!D372</f>
        <v>陳欽常</v>
      </c>
      <c r="AZ375" s="81" t="str">
        <f>+'[1]69-72復興'!K372</f>
        <v>Y</v>
      </c>
      <c r="BA375" s="76" t="str">
        <f>+'[1]69-72復興'!AO372</f>
        <v>R</v>
      </c>
      <c r="BB375" s="81" t="str">
        <f>+'[1]69-72復興'!AS372</f>
        <v>仁</v>
      </c>
      <c r="BC375" s="81" t="str">
        <f>+'[1]69-72復興'!AT372</f>
        <v>仁</v>
      </c>
      <c r="BD375" s="81" t="str">
        <f>+'[1]69-72復興'!AU372</f>
        <v>信</v>
      </c>
      <c r="BE375" s="81">
        <f>+'[1]69-72復興'!AV372</f>
        <v>0</v>
      </c>
      <c r="BF375" s="81">
        <f>+'[1]69-72復興'!AW372</f>
        <v>0</v>
      </c>
      <c r="BG375" s="81">
        <f>+'[1]69-72復興'!AX372</f>
        <v>0</v>
      </c>
      <c r="BH375" s="81">
        <f>+'[1]69-72復興'!AY372</f>
        <v>0</v>
      </c>
    </row>
    <row r="376" spans="3:60" ht="15">
      <c r="C376" s="1"/>
      <c r="AY376" s="80" t="str">
        <f>+'[1]69-72復興'!D373</f>
        <v>陳雅音</v>
      </c>
      <c r="AZ376" s="81" t="str">
        <f>+'[1]69-72復興'!K373</f>
        <v>Y</v>
      </c>
      <c r="BA376" s="76">
        <f>+'[1]69-72復興'!AO373</f>
        <v>0</v>
      </c>
      <c r="BB376" s="81">
        <f>+'[1]69-72復興'!AS373</f>
        <v>0</v>
      </c>
      <c r="BC376" s="81">
        <f>+'[1]69-72復興'!AT373</f>
        <v>0</v>
      </c>
      <c r="BD376" s="81">
        <f>+'[1]69-72復興'!AU373</f>
        <v>0</v>
      </c>
      <c r="BE376" s="81" t="str">
        <f>+'[1]69-72復興'!AV373</f>
        <v>愛</v>
      </c>
      <c r="BF376" s="81" t="str">
        <f>+'[1]69-72復興'!AW373</f>
        <v>愛</v>
      </c>
      <c r="BG376" s="81" t="str">
        <f>+'[1]69-72復興'!AX373</f>
        <v>愛</v>
      </c>
      <c r="BH376" s="81">
        <f>+'[1]69-72復興'!AY373</f>
        <v>0</v>
      </c>
    </row>
    <row r="377" spans="3:60" ht="15">
      <c r="C377" s="1"/>
      <c r="AY377" s="80" t="str">
        <f>+'[1]69-72復興'!D374</f>
        <v>陳瑞憲</v>
      </c>
      <c r="AZ377" s="81" t="str">
        <f>+'[1]69-72復興'!K374</f>
        <v>Y</v>
      </c>
      <c r="BA377" s="76">
        <f>+'[1]69-72復興'!AO374</f>
        <v>0</v>
      </c>
      <c r="BB377" s="81">
        <f>+'[1]69-72復興'!AS374</f>
        <v>0</v>
      </c>
      <c r="BC377" s="81">
        <f>+'[1]69-72復興'!AT374</f>
        <v>0</v>
      </c>
      <c r="BD377" s="81">
        <f>+'[1]69-72復興'!AU374</f>
        <v>0</v>
      </c>
      <c r="BE377" s="81" t="str">
        <f>+'[1]69-72復興'!AV374</f>
        <v>信</v>
      </c>
      <c r="BF377" s="81" t="str">
        <f>+'[1]69-72復興'!AW374</f>
        <v>信</v>
      </c>
      <c r="BG377" s="81" t="str">
        <f>+'[1]69-72復興'!AX374</f>
        <v>信</v>
      </c>
      <c r="BH377" s="81" t="str">
        <f>+'[1]69-72復興'!AY374</f>
        <v>Line</v>
      </c>
    </row>
    <row r="378" spans="3:60" ht="15">
      <c r="C378" s="1"/>
      <c r="AY378" s="80" t="str">
        <f>+'[1]69-72復興'!D375</f>
        <v>陳嘉雯</v>
      </c>
      <c r="AZ378" s="81" t="str">
        <f>+'[1]69-72復興'!K375</f>
        <v>Y</v>
      </c>
      <c r="BA378" s="76">
        <f>+'[1]69-72復興'!AO375</f>
        <v>0</v>
      </c>
      <c r="BB378" s="81">
        <f>+'[1]69-72復興'!AS375</f>
        <v>0</v>
      </c>
      <c r="BC378" s="81">
        <f>+'[1]69-72復興'!AT375</f>
        <v>0</v>
      </c>
      <c r="BD378" s="81">
        <f>+'[1]69-72復興'!AU375</f>
        <v>0</v>
      </c>
      <c r="BE378" s="81" t="str">
        <f>+'[1]69-72復興'!AV375</f>
        <v>愛</v>
      </c>
      <c r="BF378" s="81" t="str">
        <f>+'[1]69-72復興'!AW375</f>
        <v>愛</v>
      </c>
      <c r="BG378" s="81" t="str">
        <f>+'[1]69-72復興'!AX375</f>
        <v>愛</v>
      </c>
      <c r="BH378" s="81">
        <f>+'[1]69-72復興'!AY375</f>
        <v>0</v>
      </c>
    </row>
    <row r="379" spans="3:60" ht="15">
      <c r="C379" s="1"/>
      <c r="AY379" s="80" t="str">
        <f>+'[1]69-72復興'!D376</f>
        <v>陳賢立</v>
      </c>
      <c r="AZ379" s="81" t="str">
        <f>+'[1]69-72復興'!K376</f>
        <v>Y</v>
      </c>
      <c r="BA379" s="76">
        <f>+'[1]69-72復興'!AO376</f>
        <v>0</v>
      </c>
      <c r="BB379" s="81" t="str">
        <f>+'[1]69-72復興'!AS376</f>
        <v>信</v>
      </c>
      <c r="BC379" s="81" t="str">
        <f>+'[1]69-72復興'!AT376</f>
        <v>信</v>
      </c>
      <c r="BD379" s="81" t="str">
        <f>+'[1]69-72復興'!AU376</f>
        <v>忠</v>
      </c>
      <c r="BE379" s="81" t="str">
        <f>+'[1]69-72復興'!AV376</f>
        <v>望</v>
      </c>
      <c r="BF379" s="81" t="str">
        <f>+'[1]69-72復興'!AW376</f>
        <v>信</v>
      </c>
      <c r="BG379" s="81" t="str">
        <f>+'[1]69-72復興'!AX376</f>
        <v>信</v>
      </c>
      <c r="BH379" s="81" t="str">
        <f>+'[1]69-72復興'!AY376</f>
        <v>Line</v>
      </c>
    </row>
    <row r="380" spans="3:60" ht="15">
      <c r="C380" s="1"/>
      <c r="AY380" s="80" t="str">
        <f>+'[1]69-72復興'!D377</f>
        <v>陳璟璐</v>
      </c>
      <c r="AZ380" s="81" t="str">
        <f>+'[1]69-72復興'!K377</f>
        <v>Y</v>
      </c>
      <c r="BA380" s="76">
        <f>+'[1]69-72復興'!AO377</f>
        <v>0</v>
      </c>
      <c r="BB380" s="81" t="str">
        <f>+'[1]69-72復興'!AS377</f>
        <v>仁</v>
      </c>
      <c r="BC380" s="81" t="str">
        <f>+'[1]69-72復興'!AT377</f>
        <v>仁</v>
      </c>
      <c r="BD380" s="81" t="str">
        <f>+'[1]69-72復興'!AU377</f>
        <v>忠</v>
      </c>
      <c r="BE380" s="81">
        <f>+'[1]69-72復興'!AV377</f>
        <v>0</v>
      </c>
      <c r="BF380" s="81">
        <f>+'[1]69-72復興'!AW377</f>
        <v>0</v>
      </c>
      <c r="BG380" s="81">
        <f>+'[1]69-72復興'!AX377</f>
        <v>0</v>
      </c>
      <c r="BH380" s="81">
        <f>+'[1]69-72復興'!AY377</f>
        <v>0</v>
      </c>
    </row>
    <row r="381" spans="3:60" ht="15">
      <c r="C381" s="1"/>
      <c r="AY381" s="80" t="str">
        <f>+'[1]69-72復興'!D378</f>
        <v>陳麗華</v>
      </c>
      <c r="AZ381" s="81" t="str">
        <f>+'[1]69-72復興'!K378</f>
        <v>D</v>
      </c>
      <c r="BA381" s="76">
        <f>+'[1]69-72復興'!AO378</f>
        <v>0</v>
      </c>
      <c r="BB381" s="81">
        <f>+'[1]69-72復興'!AS378</f>
        <v>0</v>
      </c>
      <c r="BC381" s="81">
        <f>+'[1]69-72復興'!AT378</f>
        <v>0</v>
      </c>
      <c r="BD381" s="81">
        <f>+'[1]69-72復興'!AU378</f>
        <v>0</v>
      </c>
      <c r="BE381" s="81" t="str">
        <f>+'[1]69-72復興'!AV378</f>
        <v>愛</v>
      </c>
      <c r="BF381" s="81" t="str">
        <f>+'[1]69-72復興'!AW378</f>
        <v>愛</v>
      </c>
      <c r="BG381" s="81" t="str">
        <f>+'[1]69-72復興'!AX378</f>
        <v>愛</v>
      </c>
      <c r="BH381" s="81">
        <f>+'[1]69-72復興'!AY378</f>
        <v>0</v>
      </c>
    </row>
    <row r="382" spans="3:60" ht="15">
      <c r="C382" s="1"/>
      <c r="AY382" s="80" t="str">
        <f>+'[1]69-72復興'!D379</f>
        <v>陸玲鈺</v>
      </c>
      <c r="AZ382" s="81" t="str">
        <f>+'[1]69-72復興'!K379</f>
        <v>Y</v>
      </c>
      <c r="BA382" s="76">
        <f>+'[1]69-72復興'!AO379</f>
        <v>0</v>
      </c>
      <c r="BB382" s="81" t="str">
        <f>+'[1]69-72復興'!AS379</f>
        <v>忠</v>
      </c>
      <c r="BC382" s="81" t="str">
        <f>+'[1]69-72復興'!AT379</f>
        <v>忠</v>
      </c>
      <c r="BD382" s="81" t="str">
        <f>+'[1]69-72復興'!AU379</f>
        <v>孝</v>
      </c>
      <c r="BE382" s="81" t="str">
        <f>+'[1]69-72復興'!AV379</f>
        <v>愛</v>
      </c>
      <c r="BF382" s="81" t="str">
        <f>+'[1]69-72復興'!AW379</f>
        <v>愛</v>
      </c>
      <c r="BG382" s="81">
        <f>+'[1]69-72復興'!AX379</f>
        <v>0</v>
      </c>
      <c r="BH382" s="81">
        <f>+'[1]69-72復興'!AY379</f>
        <v>0</v>
      </c>
    </row>
    <row r="383" spans="3:60" ht="15">
      <c r="C383" s="1"/>
      <c r="AY383" s="80" t="str">
        <f>+'[1]69-72復興'!D380</f>
        <v>陸爾雅</v>
      </c>
      <c r="AZ383" s="81" t="str">
        <f>+'[1]69-72復興'!K380</f>
        <v>Y</v>
      </c>
      <c r="BA383" s="76">
        <f>+'[1]69-72復興'!AO380</f>
        <v>0</v>
      </c>
      <c r="BB383" s="81" t="str">
        <f>+'[1]69-72復興'!AS380</f>
        <v>仁</v>
      </c>
      <c r="BC383" s="81" t="str">
        <f>+'[1]69-72復興'!AT380</f>
        <v>仁</v>
      </c>
      <c r="BD383" s="81" t="str">
        <f>+'[1]69-72復興'!AU380</f>
        <v>孝</v>
      </c>
      <c r="BE383" s="81">
        <f>+'[1]69-72復興'!AV380</f>
        <v>0</v>
      </c>
      <c r="BF383" s="81">
        <f>+'[1]69-72復興'!AW380</f>
        <v>0</v>
      </c>
      <c r="BG383" s="81">
        <f>+'[1]69-72復興'!AX380</f>
        <v>0</v>
      </c>
      <c r="BH383" s="81">
        <f>+'[1]69-72復興'!AY380</f>
        <v>0</v>
      </c>
    </row>
    <row r="384" spans="3:60" ht="15">
      <c r="C384" s="1"/>
      <c r="AY384" s="80" t="str">
        <f>+'[1]69-72復興'!D381</f>
        <v>陶長華</v>
      </c>
      <c r="AZ384" s="81" t="str">
        <f>+'[1]69-72復興'!K381</f>
        <v>Y</v>
      </c>
      <c r="BA384" s="76">
        <f>+'[1]69-72復興'!AO381</f>
        <v>0</v>
      </c>
      <c r="BB384" s="81" t="str">
        <f>+'[1]69-72復興'!AS381</f>
        <v>孝</v>
      </c>
      <c r="BC384" s="81" t="str">
        <f>+'[1]69-72復興'!AT381</f>
        <v>孝</v>
      </c>
      <c r="BD384" s="81" t="str">
        <f>+'[1]69-72復興'!AU381</f>
        <v>孝</v>
      </c>
      <c r="BE384" s="81">
        <f>+'[1]69-72復興'!AV381</f>
        <v>0</v>
      </c>
      <c r="BF384" s="81">
        <f>+'[1]69-72復興'!AW381</f>
        <v>0</v>
      </c>
      <c r="BG384" s="81">
        <f>+'[1]69-72復興'!AX381</f>
        <v>0</v>
      </c>
      <c r="BH384" s="81">
        <f>+'[1]69-72復興'!AY381</f>
        <v>0</v>
      </c>
    </row>
    <row r="385" spans="3:60" ht="15">
      <c r="C385" s="1"/>
      <c r="AY385" s="80" t="str">
        <f>+'[1]69-72復興'!D382</f>
        <v>陶威棣</v>
      </c>
      <c r="AZ385" s="81" t="str">
        <f>+'[1]69-72復興'!K382</f>
        <v>Y</v>
      </c>
      <c r="BA385" s="76">
        <f>+'[1]69-72復興'!AO382</f>
        <v>0</v>
      </c>
      <c r="BB385" s="81" t="str">
        <f>+'[1]69-72復興'!AS382</f>
        <v>信</v>
      </c>
      <c r="BC385" s="81" t="str">
        <f>+'[1]69-72復興'!AT382</f>
        <v>信</v>
      </c>
      <c r="BD385" s="81" t="str">
        <f>+'[1]69-72復興'!AU382</f>
        <v>信</v>
      </c>
      <c r="BE385" s="81">
        <f>+'[1]69-72復興'!AV382</f>
        <v>0</v>
      </c>
      <c r="BF385" s="81">
        <f>+'[1]69-72復興'!AW382</f>
        <v>0</v>
      </c>
      <c r="BG385" s="81" t="str">
        <f>+'[1]69-72復興'!AX382</f>
        <v>仁</v>
      </c>
      <c r="BH385" s="81" t="str">
        <f>+'[1]69-72復興'!AY382</f>
        <v>Line</v>
      </c>
    </row>
    <row r="386" spans="3:60" ht="15">
      <c r="C386" s="1"/>
      <c r="AY386" s="80" t="str">
        <f>+'[1]69-72復興'!D383</f>
        <v>陶馥蘭</v>
      </c>
      <c r="AZ386" s="81" t="str">
        <f>+'[1]69-72復興'!K383</f>
        <v>Y</v>
      </c>
      <c r="BA386" s="76">
        <f>+'[1]69-72復興'!AO383</f>
        <v>0</v>
      </c>
      <c r="BB386" s="81" t="str">
        <f>+'[1]69-72復興'!AS383</f>
        <v>忠</v>
      </c>
      <c r="BC386" s="81" t="str">
        <f>+'[1]69-72復興'!AT383</f>
        <v>忠</v>
      </c>
      <c r="BD386" s="81" t="str">
        <f>+'[1]69-72復興'!AU383</f>
        <v>孝</v>
      </c>
      <c r="BE386" s="81" t="str">
        <f>+'[1]69-72復興'!AV383</f>
        <v>愛</v>
      </c>
      <c r="BF386" s="81" t="str">
        <f>+'[1]69-72復興'!AW383</f>
        <v>愛</v>
      </c>
      <c r="BG386" s="81" t="str">
        <f>+'[1]69-72復興'!AX383</f>
        <v>愛</v>
      </c>
      <c r="BH386" s="81">
        <f>+'[1]69-72復興'!AY383</f>
        <v>0</v>
      </c>
    </row>
    <row r="387" spans="3:60" ht="15">
      <c r="C387" s="1"/>
      <c r="AY387" s="80" t="str">
        <f>+'[1]69-72復興'!D384</f>
        <v>章　立</v>
      </c>
      <c r="AZ387" s="81" t="str">
        <f>+'[1]69-72復興'!K384</f>
        <v>Y</v>
      </c>
      <c r="BA387" s="76">
        <f>+'[1]69-72復興'!AO384</f>
        <v>0</v>
      </c>
      <c r="BB387" s="81" t="str">
        <f>+'[1]69-72復興'!AS384</f>
        <v>忠</v>
      </c>
      <c r="BC387" s="81" t="str">
        <f>+'[1]69-72復興'!AT384</f>
        <v>忠</v>
      </c>
      <c r="BD387" s="81" t="str">
        <f>+'[1]69-72復興'!AU384</f>
        <v>信</v>
      </c>
      <c r="BE387" s="81" t="str">
        <f>+'[1]69-72復興'!AV384</f>
        <v>望</v>
      </c>
      <c r="BF387" s="81" t="str">
        <f>+'[1]69-72復興'!AW384</f>
        <v>望</v>
      </c>
      <c r="BG387" s="81" t="str">
        <f>+'[1]69-72復興'!AX384</f>
        <v>望</v>
      </c>
      <c r="BH387" s="81">
        <f>+'[1]69-72復興'!AY384</f>
        <v>0</v>
      </c>
    </row>
    <row r="388" spans="3:60" ht="15">
      <c r="C388" s="1"/>
      <c r="AY388" s="80" t="str">
        <f>+'[1]69-72復興'!D385</f>
        <v>傅曉薇</v>
      </c>
      <c r="AZ388" s="81" t="str">
        <f>+'[1]69-72復興'!K385</f>
        <v>Y</v>
      </c>
      <c r="BA388" s="76">
        <f>+'[1]69-72復興'!AO385</f>
        <v>0</v>
      </c>
      <c r="BB388" s="81" t="str">
        <f>+'[1]69-72復興'!AS385</f>
        <v>愛</v>
      </c>
      <c r="BC388" s="81" t="str">
        <f>+'[1]69-72復興'!AT385</f>
        <v>愛</v>
      </c>
      <c r="BD388" s="81" t="str">
        <f>+'[1]69-72復興'!AU385</f>
        <v>仁</v>
      </c>
      <c r="BE388" s="81">
        <f>+'[1]69-72復興'!AV385</f>
        <v>0</v>
      </c>
      <c r="BF388" s="81">
        <f>+'[1]69-72復興'!AW385</f>
        <v>0</v>
      </c>
      <c r="BG388" s="81">
        <f>+'[1]69-72復興'!AX385</f>
        <v>0</v>
      </c>
      <c r="BH388" s="81" t="str">
        <f>+'[1]69-72復興'!AY385</f>
        <v>Line</v>
      </c>
    </row>
    <row r="389" spans="3:60" ht="15">
      <c r="C389" s="1"/>
      <c r="AY389" s="80" t="str">
        <f>+'[1]69-72復興'!D386</f>
        <v>喬昭碩</v>
      </c>
      <c r="AZ389" s="81" t="str">
        <f>+'[1]69-72復興'!K386</f>
        <v>Y</v>
      </c>
      <c r="BA389" s="76">
        <f>+'[1]69-72復興'!AO386</f>
        <v>0</v>
      </c>
      <c r="BB389" s="81" t="str">
        <f>+'[1]69-72復興'!AS386</f>
        <v>忠</v>
      </c>
      <c r="BC389" s="81" t="str">
        <f>+'[1]69-72復興'!AT386</f>
        <v>忠</v>
      </c>
      <c r="BD389" s="81" t="str">
        <f>+'[1]69-72復興'!AU386</f>
        <v>孝</v>
      </c>
      <c r="BE389" s="81">
        <f>+'[1]69-72復興'!AV386</f>
        <v>0</v>
      </c>
      <c r="BF389" s="81">
        <f>+'[1]69-72復興'!AW386</f>
        <v>0</v>
      </c>
      <c r="BG389" s="81">
        <f>+'[1]69-72復興'!AX386</f>
        <v>0</v>
      </c>
      <c r="BH389" s="81">
        <f>+'[1]69-72復興'!AY386</f>
        <v>0</v>
      </c>
    </row>
    <row r="390" spans="3:60" ht="15">
      <c r="C390" s="1"/>
      <c r="AY390" s="80" t="str">
        <f>+'[1]69-72復興'!D387</f>
        <v>彭輝湘</v>
      </c>
      <c r="AZ390" s="81" t="str">
        <f>+'[1]69-72復興'!K387</f>
        <v>Y</v>
      </c>
      <c r="BA390" s="76">
        <f>+'[1]69-72復興'!AO387</f>
        <v>0</v>
      </c>
      <c r="BB390" s="81">
        <f>+'[1]69-72復興'!AS387</f>
        <v>0</v>
      </c>
      <c r="BC390" s="81">
        <f>+'[1]69-72復興'!AT387</f>
        <v>0</v>
      </c>
      <c r="BD390" s="81">
        <f>+'[1]69-72復興'!AU387</f>
        <v>0</v>
      </c>
      <c r="BE390" s="81">
        <f>+'[1]69-72復興'!AV387</f>
        <v>0</v>
      </c>
      <c r="BF390" s="81">
        <f>+'[1]69-72復興'!AW387</f>
        <v>0</v>
      </c>
      <c r="BG390" s="81" t="str">
        <f>+'[1]69-72復興'!AX387</f>
        <v>望</v>
      </c>
      <c r="BH390" s="81">
        <f>+'[1]69-72復興'!AY387</f>
        <v>0</v>
      </c>
    </row>
    <row r="391" spans="3:60" ht="15">
      <c r="C391" s="1"/>
      <c r="AY391" s="80" t="str">
        <f>+'[1]69-72復興'!D388</f>
        <v>彭樹人</v>
      </c>
      <c r="AZ391" s="81" t="str">
        <f>+'[1]69-72復興'!K388</f>
        <v>Y</v>
      </c>
      <c r="BA391" s="76">
        <f>+'[1]69-72復興'!AO388</f>
        <v>0</v>
      </c>
      <c r="BB391" s="81">
        <f>+'[1]69-72復興'!AS388</f>
        <v>0</v>
      </c>
      <c r="BC391" s="81">
        <f>+'[1]69-72復興'!AT388</f>
        <v>0</v>
      </c>
      <c r="BD391" s="81">
        <f>+'[1]69-72復興'!AU388</f>
        <v>0</v>
      </c>
      <c r="BE391" s="81">
        <f>+'[1]69-72復興'!AV388</f>
        <v>0</v>
      </c>
      <c r="BF391" s="81">
        <f>+'[1]69-72復興'!AW388</f>
        <v>0</v>
      </c>
      <c r="BG391" s="81" t="str">
        <f>+'[1]69-72復興'!AX388</f>
        <v>信</v>
      </c>
      <c r="BH391" s="81">
        <f>+'[1]69-72復興'!AY388</f>
        <v>0</v>
      </c>
    </row>
    <row r="392" spans="3:60" ht="15">
      <c r="C392" s="1"/>
      <c r="AY392" s="80" t="str">
        <f>+'[1]69-72復興'!D389</f>
        <v>彭齡椿</v>
      </c>
      <c r="AZ392" s="81">
        <f>+'[1]69-72復興'!K389</f>
        <v>0</v>
      </c>
      <c r="BA392" s="76">
        <f>+'[1]69-72復興'!AO389</f>
        <v>0</v>
      </c>
      <c r="BB392" s="81">
        <f>+'[1]69-72復興'!AS389</f>
        <v>0</v>
      </c>
      <c r="BC392" s="81">
        <f>+'[1]69-72復興'!AT389</f>
        <v>0</v>
      </c>
      <c r="BD392" s="81">
        <f>+'[1]69-72復興'!AU389</f>
        <v>0</v>
      </c>
      <c r="BE392" s="81">
        <f>+'[1]69-72復興'!AV389</f>
        <v>0</v>
      </c>
      <c r="BF392" s="81">
        <f>+'[1]69-72復興'!AW389</f>
        <v>0</v>
      </c>
      <c r="BG392" s="81" t="str">
        <f>+'[1]69-72復興'!AX389</f>
        <v>仁</v>
      </c>
      <c r="BH392" s="81">
        <f>+'[1]69-72復興'!AY389</f>
        <v>0</v>
      </c>
    </row>
    <row r="393" spans="3:60" ht="15">
      <c r="C393" s="1"/>
      <c r="AY393" s="80" t="str">
        <f>+'[1]69-72復興'!D390</f>
        <v>曾文毅</v>
      </c>
      <c r="AZ393" s="81" t="str">
        <f>+'[1]69-72復興'!K390</f>
        <v>Y</v>
      </c>
      <c r="BA393" s="76" t="str">
        <f>+'[1]69-72復興'!AO390</f>
        <v>R</v>
      </c>
      <c r="BB393" s="81">
        <f>+'[1]69-72復興'!AS390</f>
        <v>0</v>
      </c>
      <c r="BC393" s="81">
        <f>+'[1]69-72復興'!AT390</f>
        <v>0</v>
      </c>
      <c r="BD393" s="81">
        <f>+'[1]69-72復興'!AU390</f>
        <v>0</v>
      </c>
      <c r="BE393" s="81" t="str">
        <f>+'[1]69-72復興'!AV390</f>
        <v>望</v>
      </c>
      <c r="BF393" s="81" t="str">
        <f>+'[1]69-72復興'!AW390</f>
        <v>信</v>
      </c>
      <c r="BG393" s="81" t="str">
        <f>+'[1]69-72復興'!AX390</f>
        <v>信</v>
      </c>
      <c r="BH393" s="81">
        <f>+'[1]69-72復興'!AY390</f>
        <v>0</v>
      </c>
    </row>
    <row r="394" spans="3:60" ht="15">
      <c r="C394" s="1"/>
      <c r="AY394" s="80" t="str">
        <f>+'[1]69-72復興'!D391</f>
        <v>曾如珍</v>
      </c>
      <c r="AZ394" s="81" t="str">
        <f>+'[1]69-72復興'!K391</f>
        <v>Y</v>
      </c>
      <c r="BA394" s="76">
        <f>+'[1]69-72復興'!AO391</f>
        <v>0</v>
      </c>
      <c r="BB394" s="81">
        <f>+'[1]69-72復興'!AS391</f>
        <v>0</v>
      </c>
      <c r="BC394" s="81">
        <f>+'[1]69-72復興'!AT391</f>
        <v>0</v>
      </c>
      <c r="BD394" s="81">
        <f>+'[1]69-72復興'!AU391</f>
        <v>0</v>
      </c>
      <c r="BE394" s="81" t="str">
        <f>+'[1]69-72復興'!AV391</f>
        <v>愛</v>
      </c>
      <c r="BF394" s="81" t="str">
        <f>+'[1]69-72復興'!AW391</f>
        <v>愛</v>
      </c>
      <c r="BG394" s="81" t="str">
        <f>+'[1]69-72復興'!AX391</f>
        <v>愛</v>
      </c>
      <c r="BH394" s="81">
        <f>+'[1]69-72復興'!AY391</f>
        <v>0</v>
      </c>
    </row>
    <row r="395" spans="3:60" ht="15">
      <c r="C395" s="1"/>
      <c r="AY395" s="80" t="str">
        <f>+'[1]69-72復興'!D392</f>
        <v>曾君忻</v>
      </c>
      <c r="AZ395" s="81" t="str">
        <f>+'[1]69-72復興'!K392</f>
        <v>Y</v>
      </c>
      <c r="BA395" s="76">
        <f>+'[1]69-72復興'!AO392</f>
        <v>0</v>
      </c>
      <c r="BB395" s="81">
        <f>+'[1]69-72復興'!AS392</f>
        <v>0</v>
      </c>
      <c r="BC395" s="81">
        <f>+'[1]69-72復興'!AT392</f>
        <v>0</v>
      </c>
      <c r="BD395" s="81" t="str">
        <f>+'[1]69-72復興'!AU392</f>
        <v>義</v>
      </c>
      <c r="BE395" s="81">
        <f>+'[1]69-72復興'!AV392</f>
        <v>0</v>
      </c>
      <c r="BF395" s="81">
        <f>+'[1]69-72復興'!AW392</f>
        <v>0</v>
      </c>
      <c r="BG395" s="81">
        <f>+'[1]69-72復興'!AX392</f>
        <v>0</v>
      </c>
      <c r="BH395" s="81">
        <f>+'[1]69-72復興'!AY392</f>
        <v>0</v>
      </c>
    </row>
    <row r="396" spans="3:60" ht="15">
      <c r="C396" s="1"/>
      <c r="AY396" s="80" t="str">
        <f>+'[1]69-72復興'!D393</f>
        <v>曾其燕</v>
      </c>
      <c r="AZ396" s="81" t="str">
        <f>+'[1]69-72復興'!K393</f>
        <v>Y</v>
      </c>
      <c r="BA396" s="76">
        <f>+'[1]69-72復興'!AO393</f>
        <v>0</v>
      </c>
      <c r="BB396" s="81" t="str">
        <f>+'[1]69-72復興'!AS393</f>
        <v>孝</v>
      </c>
      <c r="BC396" s="81" t="str">
        <f>+'[1]69-72復興'!AT393</f>
        <v>孝</v>
      </c>
      <c r="BD396" s="81" t="str">
        <f>+'[1]69-72復興'!AU393</f>
        <v>信</v>
      </c>
      <c r="BE396" s="81" t="str">
        <f>+'[1]69-72復興'!AV393</f>
        <v>愛</v>
      </c>
      <c r="BF396" s="81" t="str">
        <f>+'[1]69-72復興'!AW393</f>
        <v>愛</v>
      </c>
      <c r="BG396" s="81" t="str">
        <f>+'[1]69-72復興'!AX393</f>
        <v>愛</v>
      </c>
      <c r="BH396" s="81">
        <f>+'[1]69-72復興'!AY393</f>
        <v>0</v>
      </c>
    </row>
    <row r="397" spans="3:60" ht="15">
      <c r="C397" s="1"/>
      <c r="AY397" s="80" t="str">
        <f>+'[1]69-72復興'!D394</f>
        <v>曾碧萊</v>
      </c>
      <c r="AZ397" s="81" t="str">
        <f>+'[1]69-72復興'!K394</f>
        <v>Y</v>
      </c>
      <c r="BA397" s="76">
        <f>+'[1]69-72復興'!AO394</f>
        <v>0</v>
      </c>
      <c r="BB397" s="81" t="str">
        <f>+'[1]69-72復興'!AS394</f>
        <v>仁</v>
      </c>
      <c r="BC397" s="81" t="str">
        <f>+'[1]69-72復興'!AT394</f>
        <v>仁</v>
      </c>
      <c r="BD397" s="81" t="str">
        <f>+'[1]69-72復興'!AU394</f>
        <v>愛</v>
      </c>
      <c r="BE397" s="81" t="str">
        <f>+'[1]69-72復興'!AV394</f>
        <v>智</v>
      </c>
      <c r="BF397" s="81" t="str">
        <f>+'[1]69-72復興'!AW394</f>
        <v>智</v>
      </c>
      <c r="BG397" s="81" t="str">
        <f>+'[1]69-72復興'!AX394</f>
        <v>智</v>
      </c>
      <c r="BH397" s="81" t="str">
        <f>+'[1]69-72復興'!AY394</f>
        <v>Line</v>
      </c>
    </row>
    <row r="398" spans="3:60" ht="15">
      <c r="C398" s="1"/>
      <c r="AY398" s="80" t="str">
        <f>+'[1]69-72復興'!D395</f>
        <v>湯　浩</v>
      </c>
      <c r="AZ398" s="81" t="str">
        <f>+'[1]69-72復興'!K395</f>
        <v>Y</v>
      </c>
      <c r="BA398" s="76">
        <f>+'[1]69-72復興'!AO395</f>
        <v>0</v>
      </c>
      <c r="BB398" s="81">
        <f>+'[1]69-72復興'!AS395</f>
        <v>0</v>
      </c>
      <c r="BC398" s="81">
        <f>+'[1]69-72復興'!AT395</f>
        <v>0</v>
      </c>
      <c r="BD398" s="81">
        <f>+'[1]69-72復興'!AU395</f>
        <v>0</v>
      </c>
      <c r="BE398" s="81">
        <f>+'[1]69-72復興'!AV395</f>
        <v>0</v>
      </c>
      <c r="BF398" s="81">
        <f>+'[1]69-72復興'!AW395</f>
        <v>0</v>
      </c>
      <c r="BG398" s="81" t="str">
        <f>+'[1]69-72復興'!AX395</f>
        <v>望</v>
      </c>
      <c r="BH398" s="81">
        <f>+'[1]69-72復興'!AY395</f>
        <v>0</v>
      </c>
    </row>
    <row r="399" spans="3:60" ht="15">
      <c r="C399" s="1"/>
      <c r="AY399" s="80" t="str">
        <f>+'[1]69-72復興'!D396</f>
        <v>程　寧</v>
      </c>
      <c r="AZ399" s="81" t="str">
        <f>+'[1]69-72復興'!K396</f>
        <v>Y</v>
      </c>
      <c r="BA399" s="76">
        <f>+'[1]69-72復興'!AO396</f>
        <v>0</v>
      </c>
      <c r="BB399" s="81" t="str">
        <f>+'[1]69-72復興'!AS396</f>
        <v>仁</v>
      </c>
      <c r="BC399" s="81" t="str">
        <f>+'[1]69-72復興'!AT396</f>
        <v>仁</v>
      </c>
      <c r="BD399" s="81" t="str">
        <f>+'[1]69-72復興'!AU396</f>
        <v>忠</v>
      </c>
      <c r="BE399" s="81">
        <f>+'[1]69-72復興'!AV396</f>
        <v>0</v>
      </c>
      <c r="BF399" s="81">
        <f>+'[1]69-72復興'!AW396</f>
        <v>0</v>
      </c>
      <c r="BG399" s="81">
        <f>+'[1]69-72復興'!AX396</f>
        <v>0</v>
      </c>
      <c r="BH399" s="81">
        <f>+'[1]69-72復興'!AY396</f>
        <v>0</v>
      </c>
    </row>
    <row r="400" spans="3:60" ht="15">
      <c r="C400" s="1"/>
      <c r="AY400" s="80" t="str">
        <f>+'[1]69-72復興'!D397</f>
        <v>程　純</v>
      </c>
      <c r="AZ400" s="81" t="str">
        <f>+'[1]69-72復興'!K397</f>
        <v>Y</v>
      </c>
      <c r="BA400" s="76">
        <f>+'[1]69-72復興'!AO397</f>
        <v>0</v>
      </c>
      <c r="BB400" s="81">
        <f>+'[1]69-72復興'!AS397</f>
        <v>0</v>
      </c>
      <c r="BC400" s="81">
        <f>+'[1]69-72復興'!AT397</f>
        <v>0</v>
      </c>
      <c r="BD400" s="81">
        <f>+'[1]69-72復興'!AU397</f>
        <v>0</v>
      </c>
      <c r="BE400" s="81" t="str">
        <f>+'[1]69-72復興'!AV397</f>
        <v>智</v>
      </c>
      <c r="BF400" s="81" t="str">
        <f>+'[1]69-72復興'!AW397</f>
        <v>智</v>
      </c>
      <c r="BG400" s="81" t="str">
        <f>+'[1]69-72復興'!AX397</f>
        <v>智</v>
      </c>
      <c r="BH400" s="81" t="str">
        <f>+'[1]69-72復興'!AY397</f>
        <v>Line</v>
      </c>
    </row>
    <row r="401" spans="3:60" ht="15">
      <c r="C401" s="1"/>
      <c r="AY401" s="80" t="str">
        <f>+'[1]69-72復興'!D398</f>
        <v>程瑞英</v>
      </c>
      <c r="AZ401" s="81" t="str">
        <f>+'[1]69-72復興'!K398</f>
        <v>Y</v>
      </c>
      <c r="BA401" s="76">
        <f>+'[1]69-72復興'!AO398</f>
        <v>0</v>
      </c>
      <c r="BB401" s="81">
        <f>+'[1]69-72復興'!AS398</f>
        <v>0</v>
      </c>
      <c r="BC401" s="81">
        <f>+'[1]69-72復興'!AT398</f>
        <v>0</v>
      </c>
      <c r="BD401" s="81" t="str">
        <f>+'[1]69-72復興'!AU398</f>
        <v>義</v>
      </c>
      <c r="BE401" s="81">
        <f>+'[1]69-72復興'!AV398</f>
        <v>0</v>
      </c>
      <c r="BF401" s="81">
        <f>+'[1]69-72復興'!AW398</f>
        <v>0</v>
      </c>
      <c r="BG401" s="81">
        <f>+'[1]69-72復興'!AX398</f>
        <v>0</v>
      </c>
      <c r="BH401" s="81">
        <f>+'[1]69-72復興'!AY398</f>
        <v>0</v>
      </c>
    </row>
    <row r="402" spans="3:60" ht="15">
      <c r="C402" s="1"/>
      <c r="AY402" s="80" t="str">
        <f>+'[1]69-72復興'!D399</f>
        <v>童業勤</v>
      </c>
      <c r="AZ402" s="81" t="str">
        <f>+'[1]69-72復興'!K399</f>
        <v>Y</v>
      </c>
      <c r="BA402" s="76">
        <f>+'[1]69-72復興'!AO399</f>
        <v>0</v>
      </c>
      <c r="BB402" s="81">
        <f>+'[1]69-72復興'!AS399</f>
        <v>0</v>
      </c>
      <c r="BC402" s="81">
        <f>+'[1]69-72復興'!AT399</f>
        <v>0</v>
      </c>
      <c r="BD402" s="81">
        <f>+'[1]69-72復興'!AU399</f>
        <v>0</v>
      </c>
      <c r="BE402" s="81">
        <f>+'[1]69-72復興'!AV399</f>
        <v>0</v>
      </c>
      <c r="BF402" s="81">
        <f>+'[1]69-72復興'!AW399</f>
        <v>0</v>
      </c>
      <c r="BG402" s="81" t="str">
        <f>+'[1]69-72復興'!AX399</f>
        <v>望</v>
      </c>
      <c r="BH402" s="81">
        <f>+'[1]69-72復興'!AY399</f>
        <v>0</v>
      </c>
    </row>
    <row r="403" spans="3:60" ht="15">
      <c r="C403" s="1"/>
      <c r="AY403" s="80" t="str">
        <f>+'[1]69-72復興'!D400</f>
        <v>華晉樟</v>
      </c>
      <c r="AZ403" s="81" t="str">
        <f>+'[1]69-72復興'!K400</f>
        <v>Y</v>
      </c>
      <c r="BA403" s="76">
        <f>+'[1]69-72復興'!AO400</f>
        <v>0</v>
      </c>
      <c r="BB403" s="81">
        <f>+'[1]69-72復興'!AS400</f>
        <v>0</v>
      </c>
      <c r="BC403" s="81">
        <f>+'[1]69-72復興'!AT400</f>
        <v>0</v>
      </c>
      <c r="BD403" s="81">
        <f>+'[1]69-72復興'!AU400</f>
        <v>0</v>
      </c>
      <c r="BE403" s="81">
        <f>+'[1]69-72復興'!AV400</f>
        <v>0</v>
      </c>
      <c r="BF403" s="81">
        <f>+'[1]69-72復興'!AW400</f>
        <v>0</v>
      </c>
      <c r="BG403" s="81" t="str">
        <f>+'[1]69-72復興'!AX400</f>
        <v>勇</v>
      </c>
      <c r="BH403" s="81">
        <f>+'[1]69-72復興'!AY400</f>
        <v>0</v>
      </c>
    </row>
    <row r="404" spans="3:60" ht="15">
      <c r="C404" s="1"/>
      <c r="AY404" s="80" t="str">
        <f>+'[1]69-72復興'!D401</f>
        <v>費聿元</v>
      </c>
      <c r="AZ404" s="81" t="str">
        <f>+'[1]69-72復興'!K401</f>
        <v>Y</v>
      </c>
      <c r="BA404" s="76">
        <f>+'[1]69-72復興'!AO401</f>
        <v>0</v>
      </c>
      <c r="BB404" s="81">
        <f>+'[1]69-72復興'!AS401</f>
        <v>0</v>
      </c>
      <c r="BC404" s="81">
        <f>+'[1]69-72復興'!AT401</f>
        <v>0</v>
      </c>
      <c r="BD404" s="81" t="str">
        <f>+'[1]69-72復興'!AU401</f>
        <v>孝</v>
      </c>
      <c r="BE404" s="81">
        <f>+'[1]69-72復興'!AV401</f>
        <v>0</v>
      </c>
      <c r="BF404" s="81">
        <f>+'[1]69-72復興'!AW401</f>
        <v>0</v>
      </c>
      <c r="BG404" s="81">
        <f>+'[1]69-72復興'!AX401</f>
        <v>0</v>
      </c>
      <c r="BH404" s="81">
        <f>+'[1]69-72復興'!AY401</f>
        <v>0</v>
      </c>
    </row>
    <row r="405" spans="3:60" ht="15">
      <c r="C405" s="1"/>
      <c r="AY405" s="80" t="str">
        <f>+'[1]69-72復興'!D402</f>
        <v>馮瑞武</v>
      </c>
      <c r="AZ405" s="81" t="str">
        <f>+'[1]69-72復興'!K402</f>
        <v>Y</v>
      </c>
      <c r="BA405" s="76">
        <f>+'[1]69-72復興'!AO402</f>
        <v>0</v>
      </c>
      <c r="BB405" s="81">
        <f>+'[1]69-72復興'!AS402</f>
        <v>0</v>
      </c>
      <c r="BC405" s="81">
        <f>+'[1]69-72復興'!AT402</f>
        <v>0</v>
      </c>
      <c r="BD405" s="81">
        <f>+'[1]69-72復興'!AU402</f>
        <v>0</v>
      </c>
      <c r="BE405" s="81" t="str">
        <f>+'[1]69-72復興'!AV402</f>
        <v>仁</v>
      </c>
      <c r="BF405" s="81">
        <f>+'[1]69-72復興'!AW402</f>
        <v>0</v>
      </c>
      <c r="BG405" s="81" t="str">
        <f>+'[1]69-72復興'!AX402</f>
        <v>仁</v>
      </c>
      <c r="BH405" s="81">
        <f>+'[1]69-72復興'!AY402</f>
        <v>0</v>
      </c>
    </row>
    <row r="406" spans="3:60" ht="15">
      <c r="C406" s="1"/>
      <c r="AY406" s="80" t="str">
        <f>+'[1]69-72復興'!D403</f>
        <v>黃大成</v>
      </c>
      <c r="AZ406" s="81">
        <f>+'[1]69-72復興'!K403</f>
        <v>0</v>
      </c>
      <c r="BA406" s="76">
        <f>+'[1]69-72復興'!AO403</f>
        <v>0</v>
      </c>
      <c r="BB406" s="81">
        <f>+'[1]69-72復興'!AS403</f>
        <v>0</v>
      </c>
      <c r="BC406" s="81">
        <f>+'[1]69-72復興'!AT403</f>
        <v>0</v>
      </c>
      <c r="BD406" s="81" t="str">
        <f>+'[1]69-72復興'!AU403</f>
        <v>仁</v>
      </c>
      <c r="BE406" s="81">
        <f>+'[1]69-72復興'!AV403</f>
        <v>0</v>
      </c>
      <c r="BF406" s="81">
        <f>+'[1]69-72復興'!AW403</f>
        <v>0</v>
      </c>
      <c r="BG406" s="81">
        <f>+'[1]69-72復興'!AX403</f>
        <v>0</v>
      </c>
      <c r="BH406" s="81">
        <f>+'[1]69-72復興'!AY403</f>
        <v>0</v>
      </c>
    </row>
    <row r="407" spans="3:60" ht="15">
      <c r="C407" s="1"/>
      <c r="AY407" s="80" t="str">
        <f>+'[1]69-72復興'!D404</f>
        <v>黃世俊</v>
      </c>
      <c r="AZ407" s="81" t="str">
        <f>+'[1]69-72復興'!K404</f>
        <v>Y</v>
      </c>
      <c r="BA407" s="76">
        <f>+'[1]69-72復興'!AO404</f>
        <v>0</v>
      </c>
      <c r="BB407" s="81">
        <f>+'[1]69-72復興'!AS404</f>
        <v>0</v>
      </c>
      <c r="BC407" s="81">
        <f>+'[1]69-72復興'!AT404</f>
        <v>0</v>
      </c>
      <c r="BD407" s="81">
        <f>+'[1]69-72復興'!AU404</f>
        <v>0</v>
      </c>
      <c r="BE407" s="81">
        <f>+'[1]69-72復興'!AV404</f>
        <v>0</v>
      </c>
      <c r="BF407" s="81">
        <f>+'[1]69-72復興'!AW404</f>
        <v>0</v>
      </c>
      <c r="BG407" s="81" t="str">
        <f>+'[1]69-72復興'!AX404</f>
        <v>信</v>
      </c>
      <c r="BH407" s="81">
        <f>+'[1]69-72復興'!AY404</f>
        <v>0</v>
      </c>
    </row>
    <row r="408" spans="3:60" ht="15">
      <c r="C408" s="1"/>
      <c r="AY408" s="80" t="str">
        <f>+'[1]69-72復興'!D405</f>
        <v>黃光曾</v>
      </c>
      <c r="AZ408" s="81" t="str">
        <f>+'[1]69-72復興'!K405</f>
        <v>Y</v>
      </c>
      <c r="BA408" s="76">
        <f>+'[1]69-72復興'!AO405</f>
        <v>0</v>
      </c>
      <c r="BB408" s="81">
        <f>+'[1]69-72復興'!AS405</f>
        <v>0</v>
      </c>
      <c r="BC408" s="81">
        <f>+'[1]69-72復興'!AT405</f>
        <v>0</v>
      </c>
      <c r="BD408" s="81">
        <f>+'[1]69-72復興'!AU405</f>
        <v>0</v>
      </c>
      <c r="BE408" s="81">
        <f>+'[1]69-72復興'!AV405</f>
        <v>0</v>
      </c>
      <c r="BF408" s="81">
        <f>+'[1]69-72復興'!AW405</f>
        <v>0</v>
      </c>
      <c r="BG408" s="81" t="str">
        <f>+'[1]69-72復興'!AX405</f>
        <v>信</v>
      </c>
      <c r="BH408" s="81">
        <f>+'[1]69-72復興'!AY405</f>
        <v>0</v>
      </c>
    </row>
    <row r="409" spans="3:60" ht="15">
      <c r="C409" s="1"/>
      <c r="AY409" s="80" t="str">
        <f>+'[1]69-72復興'!D406</f>
        <v>黃安娜</v>
      </c>
      <c r="AZ409" s="81" t="str">
        <f>+'[1]69-72復興'!K406</f>
        <v>Y</v>
      </c>
      <c r="BA409" s="76" t="str">
        <f>+'[1]69-72復興'!AO406</f>
        <v>R</v>
      </c>
      <c r="BB409" s="81">
        <f>+'[1]69-72復興'!AS406</f>
        <v>0</v>
      </c>
      <c r="BC409" s="81">
        <f>+'[1]69-72復興'!AT406</f>
        <v>0</v>
      </c>
      <c r="BD409" s="81">
        <f>+'[1]69-72復興'!AU406</f>
        <v>0</v>
      </c>
      <c r="BE409" s="81" t="str">
        <f>+'[1]69-72復興'!AV406</f>
        <v>愛</v>
      </c>
      <c r="BF409" s="81" t="str">
        <f>+'[1]69-72復興'!AW406</f>
        <v>愛</v>
      </c>
      <c r="BG409" s="81" t="str">
        <f>+'[1]69-72復興'!AX406</f>
        <v>愛</v>
      </c>
      <c r="BH409" s="81" t="str">
        <f>+'[1]69-72復興'!AY406</f>
        <v>Line</v>
      </c>
    </row>
    <row r="410" spans="3:60" ht="15">
      <c r="C410" s="1"/>
      <c r="AY410" s="80" t="str">
        <f>+'[1]69-72復興'!D407</f>
        <v>黃志雄</v>
      </c>
      <c r="AZ410" s="81" t="str">
        <f>+'[1]69-72復興'!K407</f>
        <v>Y</v>
      </c>
      <c r="BA410" s="76">
        <f>+'[1]69-72復興'!AO407</f>
        <v>0</v>
      </c>
      <c r="BB410" s="81">
        <f>+'[1]69-72復興'!AS407</f>
        <v>0</v>
      </c>
      <c r="BC410" s="81">
        <f>+'[1]69-72復興'!AT407</f>
        <v>0</v>
      </c>
      <c r="BD410" s="81" t="str">
        <f>+'[1]69-72復興'!AU407</f>
        <v>愛</v>
      </c>
      <c r="BE410" s="81">
        <f>+'[1]69-72復興'!AV407</f>
        <v>0</v>
      </c>
      <c r="BF410" s="81">
        <f>+'[1]69-72復興'!AW407</f>
        <v>0</v>
      </c>
      <c r="BG410" s="81" t="str">
        <f>+'[1]69-72復興'!AX407</f>
        <v>勇</v>
      </c>
      <c r="BH410" s="81">
        <f>+'[1]69-72復興'!AY407</f>
        <v>0</v>
      </c>
    </row>
    <row r="411" spans="3:60" ht="15">
      <c r="C411" s="1"/>
      <c r="AY411" s="80" t="str">
        <f>+'[1]69-72復興'!D408</f>
        <v>黃惠芳</v>
      </c>
      <c r="AZ411" s="81" t="str">
        <f>+'[1]69-72復興'!K408</f>
        <v>Y</v>
      </c>
      <c r="BA411" s="76">
        <f>+'[1]69-72復興'!AO408</f>
        <v>0</v>
      </c>
      <c r="BB411" s="81" t="str">
        <f>+'[1]69-72復興'!AS408</f>
        <v>忠</v>
      </c>
      <c r="BC411" s="81" t="str">
        <f>+'[1]69-72復興'!AT408</f>
        <v>忠</v>
      </c>
      <c r="BD411" s="81" t="str">
        <f>+'[1]69-72復興'!AU408</f>
        <v>信</v>
      </c>
      <c r="BE411" s="81">
        <f>+'[1]69-72復興'!AV408</f>
        <v>0</v>
      </c>
      <c r="BF411" s="81">
        <f>+'[1]69-72復興'!AW408</f>
        <v>0</v>
      </c>
      <c r="BG411" s="81">
        <f>+'[1]69-72復興'!AX408</f>
        <v>0</v>
      </c>
      <c r="BH411" s="81">
        <f>+'[1]69-72復興'!AY408</f>
        <v>0</v>
      </c>
    </row>
    <row r="412" spans="3:60" ht="15">
      <c r="C412" s="1"/>
      <c r="AY412" s="80" t="str">
        <f>+'[1]69-72復興'!D409</f>
        <v>黃曉勻</v>
      </c>
      <c r="AZ412" s="81" t="str">
        <f>+'[1]69-72復興'!K409</f>
        <v>Y</v>
      </c>
      <c r="BA412" s="76">
        <f>+'[1]69-72復興'!AO409</f>
        <v>0</v>
      </c>
      <c r="BB412" s="81" t="str">
        <f>+'[1]69-72復興'!AS409</f>
        <v>信</v>
      </c>
      <c r="BC412" s="81" t="str">
        <f>+'[1]69-72復興'!AT409</f>
        <v>信</v>
      </c>
      <c r="BD412" s="81" t="str">
        <f>+'[1]69-72復興'!AU409</f>
        <v>愛</v>
      </c>
      <c r="BE412" s="81">
        <f>+'[1]69-72復興'!AV409</f>
        <v>0</v>
      </c>
      <c r="BF412" s="81">
        <f>+'[1]69-72復興'!AW409</f>
        <v>0</v>
      </c>
      <c r="BG412" s="81">
        <f>+'[1]69-72復興'!AX409</f>
        <v>0</v>
      </c>
      <c r="BH412" s="81">
        <f>+'[1]69-72復興'!AY409</f>
        <v>0</v>
      </c>
    </row>
    <row r="413" spans="3:60" ht="15">
      <c r="C413" s="1"/>
      <c r="AY413" s="80" t="str">
        <f>+'[1]69-72復興'!D410</f>
        <v>黃曉麟</v>
      </c>
      <c r="AZ413" s="81" t="str">
        <f>+'[1]69-72復興'!K410</f>
        <v>Y</v>
      </c>
      <c r="BA413" s="76">
        <f>+'[1]69-72復興'!AO410</f>
        <v>0</v>
      </c>
      <c r="BB413" s="81" t="str">
        <f>+'[1]69-72復興'!AS410</f>
        <v>孝</v>
      </c>
      <c r="BC413" s="81" t="str">
        <f>+'[1]69-72復興'!AT410</f>
        <v>孝</v>
      </c>
      <c r="BD413" s="81" t="str">
        <f>+'[1]69-72復興'!AU410</f>
        <v>愛</v>
      </c>
      <c r="BE413" s="81">
        <f>+'[1]69-72復興'!AV410</f>
        <v>0</v>
      </c>
      <c r="BF413" s="81">
        <f>+'[1]69-72復興'!AW410</f>
        <v>0</v>
      </c>
      <c r="BG413" s="81">
        <f>+'[1]69-72復興'!AX410</f>
        <v>0</v>
      </c>
      <c r="BH413" s="81">
        <f>+'[1]69-72復興'!AY410</f>
        <v>0</v>
      </c>
    </row>
    <row r="414" spans="3:60" ht="15">
      <c r="C414" s="1"/>
      <c r="AY414" s="80" t="str">
        <f>+'[1]69-72復興'!D411</f>
        <v>楊　蕾</v>
      </c>
      <c r="AZ414" s="81" t="str">
        <f>+'[1]69-72復興'!K411</f>
        <v>Y</v>
      </c>
      <c r="BA414" s="76">
        <f>+'[1]69-72復興'!AO411</f>
        <v>0</v>
      </c>
      <c r="BB414" s="81" t="str">
        <f>+'[1]69-72復興'!AS411</f>
        <v>忠</v>
      </c>
      <c r="BC414" s="81" t="str">
        <f>+'[1]69-72復興'!AT411</f>
        <v>忠</v>
      </c>
      <c r="BD414" s="81" t="str">
        <f>+'[1]69-72復興'!AU411</f>
        <v>孝</v>
      </c>
      <c r="BE414" s="81" t="str">
        <f>+'[1]69-72復興'!AV411</f>
        <v>智</v>
      </c>
      <c r="BF414" s="81" t="str">
        <f>+'[1]69-72復興'!AW411</f>
        <v>智</v>
      </c>
      <c r="BG414" s="81" t="str">
        <f>+'[1]69-72復興'!AX411</f>
        <v>智</v>
      </c>
      <c r="BH414" s="81">
        <f>+'[1]69-72復興'!AY411</f>
        <v>0</v>
      </c>
    </row>
    <row r="415" spans="3:60" ht="15">
      <c r="C415" s="1"/>
      <c r="AY415" s="80" t="str">
        <f>+'[1]69-72復興'!D412</f>
        <v>楊幼玲</v>
      </c>
      <c r="AZ415" s="81" t="str">
        <f>+'[1]69-72復興'!K412</f>
        <v>Y</v>
      </c>
      <c r="BA415" s="76">
        <f>+'[1]69-72復興'!AO412</f>
        <v>0</v>
      </c>
      <c r="BB415" s="81">
        <f>+'[1]69-72復興'!AS412</f>
        <v>0</v>
      </c>
      <c r="BC415" s="81">
        <f>+'[1]69-72復興'!AT412</f>
        <v>0</v>
      </c>
      <c r="BD415" s="81">
        <f>+'[1]69-72復興'!AU412</f>
        <v>0</v>
      </c>
      <c r="BE415" s="81" t="str">
        <f>+'[1]69-72復興'!AV412</f>
        <v>愛</v>
      </c>
      <c r="BF415" s="81" t="str">
        <f>+'[1]69-72復興'!AW412</f>
        <v>愛</v>
      </c>
      <c r="BG415" s="81" t="str">
        <f>+'[1]69-72復興'!AX412</f>
        <v>愛</v>
      </c>
      <c r="BH415" s="81">
        <f>+'[1]69-72復興'!AY412</f>
        <v>0</v>
      </c>
    </row>
    <row r="416" spans="3:60" ht="15">
      <c r="C416" s="1"/>
      <c r="AY416" s="80" t="str">
        <f>+'[1]69-72復興'!D413</f>
        <v>楊正吉</v>
      </c>
      <c r="AZ416" s="81" t="str">
        <f>+'[1]69-72復興'!K413</f>
        <v>Y</v>
      </c>
      <c r="BA416" s="76">
        <f>+'[1]69-72復興'!AO413</f>
        <v>0</v>
      </c>
      <c r="BB416" s="81">
        <f>+'[1]69-72復興'!AS413</f>
        <v>0</v>
      </c>
      <c r="BC416" s="81">
        <f>+'[1]69-72復興'!AT413</f>
        <v>0</v>
      </c>
      <c r="BD416" s="81">
        <f>+'[1]69-72復興'!AU413</f>
        <v>0</v>
      </c>
      <c r="BE416" s="81">
        <f>+'[1]69-72復興'!AV413</f>
        <v>0</v>
      </c>
      <c r="BF416" s="81">
        <f>+'[1]69-72復興'!AW413</f>
        <v>0</v>
      </c>
      <c r="BG416" s="81" t="str">
        <f>+'[1]69-72復興'!AX413</f>
        <v>勇</v>
      </c>
      <c r="BH416" s="81">
        <f>+'[1]69-72復興'!AY413</f>
        <v>0</v>
      </c>
    </row>
    <row r="417" spans="3:60" ht="15">
      <c r="C417" s="1"/>
      <c r="AY417" s="80" t="str">
        <f>+'[1]69-72復興'!D414</f>
        <v>楊明明</v>
      </c>
      <c r="AZ417" s="81" t="str">
        <f>+'[1]69-72復興'!K414</f>
        <v>Y</v>
      </c>
      <c r="BA417" s="76">
        <f>+'[1]69-72復興'!AO414</f>
        <v>0</v>
      </c>
      <c r="BB417" s="81" t="str">
        <f>+'[1]69-72復興'!AS414</f>
        <v>仁</v>
      </c>
      <c r="BC417" s="81" t="str">
        <f>+'[1]69-72復興'!AT414</f>
        <v>仁</v>
      </c>
      <c r="BD417" s="81" t="str">
        <f>+'[1]69-72復興'!AU414</f>
        <v>忠</v>
      </c>
      <c r="BE417" s="81">
        <f>+'[1]69-72復興'!AV414</f>
        <v>0</v>
      </c>
      <c r="BF417" s="81">
        <f>+'[1]69-72復興'!AW414</f>
        <v>0</v>
      </c>
      <c r="BG417" s="81">
        <f>+'[1]69-72復興'!AX414</f>
        <v>0</v>
      </c>
      <c r="BH417" s="81">
        <f>+'[1]69-72復興'!AY414</f>
        <v>0</v>
      </c>
    </row>
    <row r="418" spans="3:60" ht="15">
      <c r="C418" s="1"/>
      <c r="AY418" s="80" t="str">
        <f>+'[1]69-72復興'!D415</f>
        <v>楊亮功</v>
      </c>
      <c r="AZ418" s="81">
        <f>+'[1]69-72復興'!K415</f>
        <v>0</v>
      </c>
      <c r="BA418" s="76">
        <f>+'[1]69-72復興'!AO415</f>
        <v>0</v>
      </c>
      <c r="BB418" s="81">
        <f>+'[1]69-72復興'!AS415</f>
        <v>0</v>
      </c>
      <c r="BC418" s="81">
        <f>+'[1]69-72復興'!AT415</f>
        <v>0</v>
      </c>
      <c r="BD418" s="81" t="str">
        <f>+'[1]69-72復興'!AU415</f>
        <v>信</v>
      </c>
      <c r="BE418" s="81">
        <f>+'[1]69-72復興'!AV415</f>
        <v>0</v>
      </c>
      <c r="BF418" s="81">
        <f>+'[1]69-72復興'!AW415</f>
        <v>0</v>
      </c>
      <c r="BG418" s="81">
        <f>+'[1]69-72復興'!AX415</f>
        <v>0</v>
      </c>
      <c r="BH418" s="81">
        <f>+'[1]69-72復興'!AY415</f>
        <v>0</v>
      </c>
    </row>
    <row r="419" spans="3:60" ht="15">
      <c r="C419" s="1"/>
      <c r="AY419" s="80" t="str">
        <f>+'[1]69-72復興'!D416</f>
        <v>楊素玉</v>
      </c>
      <c r="AZ419" s="81">
        <f>+'[1]69-72復興'!K416</f>
        <v>0</v>
      </c>
      <c r="BA419" s="76">
        <f>+'[1]69-72復興'!AO416</f>
        <v>0</v>
      </c>
      <c r="BB419" s="81">
        <f>+'[1]69-72復興'!AS416</f>
        <v>0</v>
      </c>
      <c r="BC419" s="81">
        <f>+'[1]69-72復興'!AT416</f>
        <v>0</v>
      </c>
      <c r="BD419" s="81">
        <f>+'[1]69-72復興'!AU416</f>
        <v>0</v>
      </c>
      <c r="BE419" s="81" t="str">
        <f>+'[1]69-72復興'!AV416</f>
        <v>愛</v>
      </c>
      <c r="BF419" s="81" t="str">
        <f>+'[1]69-72復興'!AW416</f>
        <v>愛</v>
      </c>
      <c r="BG419" s="81" t="str">
        <f>+'[1]69-72復興'!AX416</f>
        <v>愛</v>
      </c>
      <c r="BH419" s="81">
        <f>+'[1]69-72復興'!AY416</f>
        <v>0</v>
      </c>
    </row>
    <row r="420" spans="3:60" ht="15">
      <c r="C420" s="1"/>
      <c r="AY420" s="80" t="str">
        <f>+'[1]69-72復興'!D417</f>
        <v>楊越同(楊明一)</v>
      </c>
      <c r="AZ420" s="81" t="str">
        <f>+'[1]69-72復興'!K417</f>
        <v>Y</v>
      </c>
      <c r="BA420" s="76">
        <f>+'[1]69-72復興'!AO417</f>
        <v>0</v>
      </c>
      <c r="BB420" s="81" t="str">
        <f>+'[1]69-72復興'!AS417</f>
        <v>忠</v>
      </c>
      <c r="BC420" s="81" t="str">
        <f>+'[1]69-72復興'!AT417</f>
        <v>忠</v>
      </c>
      <c r="BD420" s="81" t="str">
        <f>+'[1]69-72復興'!AU417</f>
        <v>義</v>
      </c>
      <c r="BE420" s="81">
        <f>+'[1]69-72復興'!AV417</f>
        <v>0</v>
      </c>
      <c r="BF420" s="81">
        <f>+'[1]69-72復興'!AW417</f>
        <v>0</v>
      </c>
      <c r="BG420" s="81">
        <f>+'[1]69-72復興'!AX417</f>
        <v>0</v>
      </c>
      <c r="BH420" s="81">
        <f>+'[1]69-72復興'!AY417</f>
        <v>0</v>
      </c>
    </row>
    <row r="421" spans="3:60" ht="15">
      <c r="C421" s="1"/>
      <c r="AY421" s="80" t="str">
        <f>+'[1]69-72復興'!D418</f>
        <v>楊嘉弘</v>
      </c>
      <c r="AZ421" s="81" t="str">
        <f>+'[1]69-72復興'!K418</f>
        <v>Y</v>
      </c>
      <c r="BA421" s="76">
        <f>+'[1]69-72復興'!AO418</f>
        <v>0</v>
      </c>
      <c r="BB421" s="81">
        <f>+'[1]69-72復興'!AS418</f>
        <v>0</v>
      </c>
      <c r="BC421" s="81">
        <f>+'[1]69-72復興'!AT418</f>
        <v>0</v>
      </c>
      <c r="BD421" s="81">
        <f>+'[1]69-72復興'!AU418</f>
        <v>0</v>
      </c>
      <c r="BE421" s="81">
        <f>+'[1]69-72復興'!AV418</f>
        <v>0</v>
      </c>
      <c r="BF421" s="81">
        <f>+'[1]69-72復興'!AW418</f>
        <v>0</v>
      </c>
      <c r="BG421" s="81" t="str">
        <f>+'[1]69-72復興'!AX418</f>
        <v>信</v>
      </c>
      <c r="BH421" s="81">
        <f>+'[1]69-72復興'!AY418</f>
        <v>0</v>
      </c>
    </row>
    <row r="422" spans="3:60" ht="15">
      <c r="C422" s="1"/>
      <c r="AY422" s="80" t="str">
        <f>+'[1]69-72復興'!D419</f>
        <v>楊維楨</v>
      </c>
      <c r="AZ422" s="81" t="str">
        <f>+'[1]69-72復興'!K419</f>
        <v>Y</v>
      </c>
      <c r="BA422" s="76">
        <f>+'[1]69-72復興'!AO419</f>
        <v>0</v>
      </c>
      <c r="BB422" s="81">
        <f>+'[1]69-72復興'!AS419</f>
        <v>0</v>
      </c>
      <c r="BC422" s="81">
        <f>+'[1]69-72復興'!AT419</f>
        <v>0</v>
      </c>
      <c r="BD422" s="81">
        <f>+'[1]69-72復興'!AU419</f>
        <v>0</v>
      </c>
      <c r="BE422" s="81">
        <f>+'[1]69-72復興'!AV419</f>
        <v>0</v>
      </c>
      <c r="BF422" s="81">
        <f>+'[1]69-72復興'!AW419</f>
        <v>0</v>
      </c>
      <c r="BG422" s="81" t="str">
        <f>+'[1]69-72復興'!AX419</f>
        <v>勇</v>
      </c>
      <c r="BH422" s="81">
        <f>+'[1]69-72復興'!AY419</f>
        <v>0</v>
      </c>
    </row>
    <row r="423" spans="3:60" ht="15">
      <c r="C423" s="1"/>
      <c r="AY423" s="80" t="str">
        <f>+'[1]69-72復興'!D420</f>
        <v>楊蕙君</v>
      </c>
      <c r="AZ423" s="81" t="str">
        <f>+'[1]69-72復興'!K420</f>
        <v>Y</v>
      </c>
      <c r="BA423" s="76">
        <f>+'[1]69-72復興'!AO420</f>
        <v>0</v>
      </c>
      <c r="BB423" s="81">
        <f>+'[1]69-72復興'!AS420</f>
        <v>0</v>
      </c>
      <c r="BC423" s="81">
        <f>+'[1]69-72復興'!AT420</f>
        <v>0</v>
      </c>
      <c r="BD423" s="81">
        <f>+'[1]69-72復興'!AU420</f>
        <v>0</v>
      </c>
      <c r="BE423" s="81" t="str">
        <f>+'[1]69-72復興'!AV420</f>
        <v>愛</v>
      </c>
      <c r="BF423" s="81" t="str">
        <f>+'[1]69-72復興'!AW420</f>
        <v>愛</v>
      </c>
      <c r="BG423" s="81" t="str">
        <f>+'[1]69-72復興'!AX420</f>
        <v>愛</v>
      </c>
      <c r="BH423" s="81">
        <f>+'[1]69-72復興'!AY420</f>
        <v>0</v>
      </c>
    </row>
    <row r="424" spans="3:60" ht="15">
      <c r="C424" s="1"/>
      <c r="AY424" s="80" t="str">
        <f>+'[1]69-72復興'!D421</f>
        <v>葉末若</v>
      </c>
      <c r="AZ424" s="81" t="str">
        <f>+'[1]69-72復興'!K421</f>
        <v>Y</v>
      </c>
      <c r="BA424" s="76">
        <f>+'[1]69-72復興'!AO421</f>
        <v>0</v>
      </c>
      <c r="BB424" s="81" t="str">
        <f>+'[1]69-72復興'!AS421</f>
        <v>忠</v>
      </c>
      <c r="BC424" s="81" t="str">
        <f>+'[1]69-72復興'!AT421</f>
        <v>忠</v>
      </c>
      <c r="BD424" s="81" t="str">
        <f>+'[1]69-72復興'!AU421</f>
        <v>孝</v>
      </c>
      <c r="BE424" s="81">
        <f>+'[1]69-72復興'!AV421</f>
        <v>0</v>
      </c>
      <c r="BF424" s="81">
        <f>+'[1]69-72復興'!AW421</f>
        <v>0</v>
      </c>
      <c r="BG424" s="81" t="str">
        <f>+'[1]69-72復興'!AX421</f>
        <v>望</v>
      </c>
      <c r="BH424" s="81">
        <f>+'[1]69-72復興'!AY421</f>
        <v>0</v>
      </c>
    </row>
    <row r="425" spans="3:60" ht="15">
      <c r="C425" s="1"/>
      <c r="AY425" s="80" t="str">
        <f>+'[1]69-72復興'!D422</f>
        <v>葉行健</v>
      </c>
      <c r="AZ425" s="81" t="str">
        <f>+'[1]69-72復興'!K422</f>
        <v>Y</v>
      </c>
      <c r="BA425" s="76">
        <f>+'[1]69-72復興'!AO422</f>
        <v>0</v>
      </c>
      <c r="BB425" s="81" t="str">
        <f>+'[1]69-72復興'!AS422</f>
        <v>仁</v>
      </c>
      <c r="BC425" s="81" t="str">
        <f>+'[1]69-72復興'!AT422</f>
        <v>仁</v>
      </c>
      <c r="BD425" s="81" t="str">
        <f>+'[1]69-72復興'!AU422</f>
        <v>孝</v>
      </c>
      <c r="BE425" s="81">
        <f>+'[1]69-72復興'!AV422</f>
        <v>0</v>
      </c>
      <c r="BF425" s="81">
        <f>+'[1]69-72復興'!AW422</f>
        <v>0</v>
      </c>
      <c r="BG425" s="81">
        <f>+'[1]69-72復興'!AX422</f>
        <v>0</v>
      </c>
      <c r="BH425" s="81">
        <f>+'[1]69-72復興'!AY422</f>
        <v>0</v>
      </c>
    </row>
    <row r="426" spans="3:60" ht="15">
      <c r="C426" s="1"/>
      <c r="AY426" s="80" t="str">
        <f>+'[1]69-72復興'!D423</f>
        <v>葉辰宗</v>
      </c>
      <c r="AZ426" s="81" t="str">
        <f>+'[1]69-72復興'!K423</f>
        <v>Y</v>
      </c>
      <c r="BA426" s="76">
        <f>+'[1]69-72復興'!AO423</f>
        <v>0</v>
      </c>
      <c r="BB426" s="81">
        <f>+'[1]69-72復興'!AS423</f>
        <v>0</v>
      </c>
      <c r="BC426" s="81">
        <f>+'[1]69-72復興'!AT423</f>
        <v>0</v>
      </c>
      <c r="BD426" s="81">
        <f>+'[1]69-72復興'!AU423</f>
        <v>0</v>
      </c>
      <c r="BE426" s="81">
        <f>+'[1]69-72復興'!AV423</f>
        <v>0</v>
      </c>
      <c r="BF426" s="81">
        <f>+'[1]69-72復興'!AW423</f>
        <v>0</v>
      </c>
      <c r="BG426" s="81" t="str">
        <f>+'[1]69-72復興'!AX423</f>
        <v>望</v>
      </c>
      <c r="BH426" s="81">
        <f>+'[1]69-72復興'!AY423</f>
        <v>0</v>
      </c>
    </row>
    <row r="427" spans="3:60" ht="15">
      <c r="C427" s="1"/>
      <c r="AY427" s="80" t="str">
        <f>+'[1]69-72復興'!D424</f>
        <v>葉常仁</v>
      </c>
      <c r="AZ427" s="81" t="str">
        <f>+'[1]69-72復興'!K424</f>
        <v>Y</v>
      </c>
      <c r="BA427" s="76">
        <f>+'[1]69-72復興'!AO424</f>
        <v>0</v>
      </c>
      <c r="BB427" s="81" t="str">
        <f>+'[1]69-72復興'!AS424</f>
        <v>孝</v>
      </c>
      <c r="BC427" s="81" t="str">
        <f>+'[1]69-72復興'!AT424</f>
        <v>孝</v>
      </c>
      <c r="BD427" s="81" t="str">
        <f>+'[1]69-72復興'!AU424</f>
        <v>孝</v>
      </c>
      <c r="BE427" s="81">
        <f>+'[1]69-72復興'!AV424</f>
        <v>0</v>
      </c>
      <c r="BF427" s="81">
        <f>+'[1]69-72復興'!AW424</f>
        <v>0</v>
      </c>
      <c r="BG427" s="81" t="str">
        <f>+'[1]69-72復興'!AX424</f>
        <v>望</v>
      </c>
      <c r="BH427" s="81">
        <f>+'[1]69-72復興'!AY424</f>
        <v>0</v>
      </c>
    </row>
    <row r="428" spans="3:60" ht="15">
      <c r="C428" s="1"/>
      <c r="AY428" s="80" t="str">
        <f>+'[1]69-72復興'!D425</f>
        <v>葉常蕙</v>
      </c>
      <c r="AZ428" s="81" t="str">
        <f>+'[1]69-72復興'!K425</f>
        <v>Y</v>
      </c>
      <c r="BA428" s="76">
        <f>+'[1]69-72復興'!AO425</f>
        <v>0</v>
      </c>
      <c r="BB428" s="81">
        <f>+'[1]69-72復興'!AS425</f>
        <v>0</v>
      </c>
      <c r="BC428" s="81">
        <f>+'[1]69-72復興'!AT425</f>
        <v>0</v>
      </c>
      <c r="BD428" s="81">
        <f>+'[1]69-72復興'!AU425</f>
        <v>0</v>
      </c>
      <c r="BE428" s="81" t="str">
        <f>+'[1]69-72復興'!AV425</f>
        <v>智</v>
      </c>
      <c r="BF428" s="81" t="str">
        <f>+'[1]69-72復興'!AW425</f>
        <v>智</v>
      </c>
      <c r="BG428" s="81" t="str">
        <f>+'[1]69-72復興'!AX425</f>
        <v>智</v>
      </c>
      <c r="BH428" s="81">
        <f>+'[1]69-72復興'!AY425</f>
        <v>0</v>
      </c>
    </row>
    <row r="429" spans="3:60" ht="15">
      <c r="C429" s="1"/>
      <c r="AY429" s="80" t="str">
        <f>+'[1]69-72復興'!D426</f>
        <v>葉脩平</v>
      </c>
      <c r="AZ429" s="81" t="str">
        <f>+'[1]69-72復興'!K426</f>
        <v>D</v>
      </c>
      <c r="BA429" s="76">
        <f>+'[1]69-72復興'!AO426</f>
        <v>0</v>
      </c>
      <c r="BB429" s="81">
        <f>+'[1]69-72復興'!AS426</f>
        <v>0</v>
      </c>
      <c r="BC429" s="81">
        <f>+'[1]69-72復興'!AT426</f>
        <v>0</v>
      </c>
      <c r="BD429" s="81" t="str">
        <f>+'[1]69-72復興'!AU426</f>
        <v>孝</v>
      </c>
      <c r="BE429" s="81">
        <f>+'[1]69-72復興'!AV426</f>
        <v>0</v>
      </c>
      <c r="BF429" s="81">
        <f>+'[1]69-72復興'!AW426</f>
        <v>0</v>
      </c>
      <c r="BG429" s="81">
        <f>+'[1]69-72復興'!AX426</f>
        <v>0</v>
      </c>
      <c r="BH429" s="81">
        <f>+'[1]69-72復興'!AY426</f>
        <v>0</v>
      </c>
    </row>
    <row r="430" spans="3:60" ht="15">
      <c r="C430" s="1"/>
      <c r="AY430" s="80" t="str">
        <f>+'[1]69-72復興'!D427</f>
        <v>葉禎祺</v>
      </c>
      <c r="AZ430" s="81" t="str">
        <f>+'[1]69-72復興'!K427</f>
        <v>Y</v>
      </c>
      <c r="BA430" s="76">
        <f>+'[1]69-72復興'!AO427</f>
        <v>0</v>
      </c>
      <c r="BB430" s="81">
        <f>+'[1]69-72復興'!AS427</f>
        <v>0</v>
      </c>
      <c r="BC430" s="81">
        <f>+'[1]69-72復興'!AT427</f>
        <v>0</v>
      </c>
      <c r="BD430" s="81" t="str">
        <f>+'[1]69-72復興'!AU427</f>
        <v>仁</v>
      </c>
      <c r="BE430" s="81">
        <f>+'[1]69-72復興'!AV427</f>
        <v>0</v>
      </c>
      <c r="BF430" s="81">
        <f>+'[1]69-72復興'!AW427</f>
        <v>0</v>
      </c>
      <c r="BG430" s="81">
        <f>+'[1]69-72復興'!AX427</f>
        <v>0</v>
      </c>
      <c r="BH430" s="81">
        <f>+'[1]69-72復興'!AY427</f>
        <v>0</v>
      </c>
    </row>
    <row r="431" spans="3:60" ht="15">
      <c r="C431" s="1"/>
      <c r="AY431" s="80" t="str">
        <f>+'[1]69-72復興'!D428</f>
        <v>葉齊中</v>
      </c>
      <c r="AZ431" s="81">
        <f>+'[1]69-72復興'!K428</f>
        <v>0</v>
      </c>
      <c r="BA431" s="76">
        <f>+'[1]69-72復興'!AO428</f>
        <v>0</v>
      </c>
      <c r="BB431" s="81">
        <f>+'[1]69-72復興'!AS428</f>
        <v>0</v>
      </c>
      <c r="BC431" s="81">
        <f>+'[1]69-72復興'!AT428</f>
        <v>0</v>
      </c>
      <c r="BD431" s="81">
        <f>+'[1]69-72復興'!AU428</f>
        <v>0</v>
      </c>
      <c r="BE431" s="81">
        <f>+'[1]69-72復興'!AV428</f>
        <v>0</v>
      </c>
      <c r="BF431" s="81">
        <f>+'[1]69-72復興'!AW428</f>
        <v>0</v>
      </c>
      <c r="BG431" s="81" t="str">
        <f>+'[1]69-72復興'!AX428</f>
        <v>仁</v>
      </c>
      <c r="BH431" s="81">
        <f>+'[1]69-72復興'!AY428</f>
        <v>0</v>
      </c>
    </row>
    <row r="432" spans="3:60" ht="15">
      <c r="C432" s="1"/>
      <c r="AY432" s="80" t="str">
        <f>+'[1]69-72復興'!D429</f>
        <v>葛樹基</v>
      </c>
      <c r="AZ432" s="81" t="str">
        <f>+'[1]69-72復興'!K429</f>
        <v>Y</v>
      </c>
      <c r="BA432" s="76">
        <f>+'[1]69-72復興'!AO429</f>
        <v>0</v>
      </c>
      <c r="BB432" s="81" t="str">
        <f>+'[1]69-72復興'!AS429</f>
        <v>愛</v>
      </c>
      <c r="BC432" s="81" t="str">
        <f>+'[1]69-72復興'!AT429</f>
        <v>愛</v>
      </c>
      <c r="BD432" s="81" t="str">
        <f>+'[1]69-72復興'!AU429</f>
        <v>忠</v>
      </c>
      <c r="BE432" s="81">
        <f>+'[1]69-72復興'!AV429</f>
        <v>0</v>
      </c>
      <c r="BF432" s="81">
        <f>+'[1]69-72復興'!AW429</f>
        <v>0</v>
      </c>
      <c r="BG432" s="81">
        <f>+'[1]69-72復興'!AX429</f>
        <v>0</v>
      </c>
      <c r="BH432" s="81">
        <f>+'[1]69-72復興'!AY429</f>
        <v>0</v>
      </c>
    </row>
    <row r="433" spans="3:60" ht="15">
      <c r="C433" s="1"/>
      <c r="AY433" s="80" t="str">
        <f>+'[1]69-72復興'!D430</f>
        <v>葛樹敏</v>
      </c>
      <c r="AZ433" s="81" t="str">
        <f>+'[1]69-72復興'!K430</f>
        <v>Y</v>
      </c>
      <c r="BA433" s="76">
        <f>+'[1]69-72復興'!AO430</f>
        <v>0</v>
      </c>
      <c r="BB433" s="81">
        <f>+'[1]69-72復興'!AS430</f>
        <v>0</v>
      </c>
      <c r="BC433" s="81">
        <f>+'[1]69-72復興'!AT430</f>
        <v>0</v>
      </c>
      <c r="BD433" s="81">
        <f>+'[1]69-72復興'!AU430</f>
        <v>0</v>
      </c>
      <c r="BE433" s="81" t="str">
        <f>+'[1]69-72復興'!AV430</f>
        <v>愛</v>
      </c>
      <c r="BF433" s="81" t="str">
        <f>+'[1]69-72復興'!AW430</f>
        <v>愛</v>
      </c>
      <c r="BG433" s="81" t="str">
        <f>+'[1]69-72復興'!AX430</f>
        <v>愛</v>
      </c>
      <c r="BH433" s="81">
        <f>+'[1]69-72復興'!AY430</f>
        <v>0</v>
      </c>
    </row>
    <row r="434" spans="3:60" ht="15">
      <c r="C434" s="1"/>
      <c r="AY434" s="80" t="str">
        <f>+'[1]69-72復興'!D431</f>
        <v>董宏儀</v>
      </c>
      <c r="AZ434" s="81" t="str">
        <f>+'[1]69-72復興'!K431</f>
        <v>Y</v>
      </c>
      <c r="BA434" s="76">
        <f>+'[1]69-72復興'!AO431</f>
        <v>0</v>
      </c>
      <c r="BB434" s="81" t="str">
        <f>+'[1]69-72復興'!AS431</f>
        <v>愛</v>
      </c>
      <c r="BC434" s="81" t="str">
        <f>+'[1]69-72復興'!AT431</f>
        <v>愛</v>
      </c>
      <c r="BD434" s="81" t="str">
        <f>+'[1]69-72復興'!AU431</f>
        <v>仁</v>
      </c>
      <c r="BE434" s="81">
        <f>+'[1]69-72復興'!AV431</f>
        <v>0</v>
      </c>
      <c r="BF434" s="81">
        <f>+'[1]69-72復興'!AW431</f>
        <v>0</v>
      </c>
      <c r="BG434" s="81">
        <f>+'[1]69-72復興'!AX431</f>
        <v>0</v>
      </c>
      <c r="BH434" s="81">
        <f>+'[1]69-72復興'!AY431</f>
        <v>0</v>
      </c>
    </row>
    <row r="435" spans="3:60" ht="15">
      <c r="C435" s="1"/>
      <c r="AY435" s="80" t="str">
        <f>+'[1]69-72復興'!D432</f>
        <v>詹永堅</v>
      </c>
      <c r="AZ435" s="81">
        <f>+'[1]69-72復興'!K432</f>
        <v>0</v>
      </c>
      <c r="BA435" s="76">
        <f>+'[1]69-72復興'!AO432</f>
        <v>0</v>
      </c>
      <c r="BB435" s="81">
        <f>+'[1]69-72復興'!AS432</f>
        <v>0</v>
      </c>
      <c r="BC435" s="81">
        <f>+'[1]69-72復興'!AT432</f>
        <v>0</v>
      </c>
      <c r="BD435" s="81">
        <f>+'[1]69-72復興'!AU432</f>
        <v>0</v>
      </c>
      <c r="BE435" s="81">
        <f>+'[1]69-72復興'!AV432</f>
        <v>0</v>
      </c>
      <c r="BF435" s="81">
        <f>+'[1]69-72復興'!AW432</f>
        <v>0</v>
      </c>
      <c r="BG435" s="81" t="str">
        <f>+'[1]69-72復興'!AX432</f>
        <v>勇</v>
      </c>
      <c r="BH435" s="81">
        <f>+'[1]69-72復興'!AY432</f>
        <v>0</v>
      </c>
    </row>
    <row r="436" spans="3:60" ht="15">
      <c r="C436" s="1"/>
      <c r="AY436" s="80" t="str">
        <f>+'[1]69-72復興'!D433</f>
        <v>賈幼清</v>
      </c>
      <c r="AZ436" s="81" t="str">
        <f>+'[1]69-72復興'!K433</f>
        <v>Y</v>
      </c>
      <c r="BA436" s="76">
        <f>+'[1]69-72復興'!AO433</f>
        <v>0</v>
      </c>
      <c r="BB436" s="81">
        <f>+'[1]69-72復興'!AS433</f>
        <v>0</v>
      </c>
      <c r="BC436" s="81">
        <f>+'[1]69-72復興'!AT433</f>
        <v>0</v>
      </c>
      <c r="BD436" s="81" t="str">
        <f>+'[1]69-72復興'!AU433</f>
        <v>仁</v>
      </c>
      <c r="BE436" s="81">
        <f>+'[1]69-72復興'!AV433</f>
        <v>0</v>
      </c>
      <c r="BF436" s="81">
        <f>+'[1]69-72復興'!AW433</f>
        <v>0</v>
      </c>
      <c r="BG436" s="81">
        <f>+'[1]69-72復興'!AX433</f>
        <v>0</v>
      </c>
      <c r="BH436" s="81">
        <f>+'[1]69-72復興'!AY433</f>
        <v>0</v>
      </c>
    </row>
    <row r="437" spans="3:60" ht="15">
      <c r="C437" s="1"/>
      <c r="AY437" s="80" t="str">
        <f>+'[1]69-72復興'!D434</f>
        <v>雷軍虢</v>
      </c>
      <c r="AZ437" s="81">
        <f>+'[1]69-72復興'!K434</f>
        <v>0</v>
      </c>
      <c r="BA437" s="76">
        <f>+'[1]69-72復興'!AO434</f>
        <v>0</v>
      </c>
      <c r="BB437" s="81">
        <f>+'[1]69-72復興'!AS434</f>
        <v>0</v>
      </c>
      <c r="BC437" s="81">
        <f>+'[1]69-72復興'!AT434</f>
        <v>0</v>
      </c>
      <c r="BD437" s="81">
        <f>+'[1]69-72復興'!AU434</f>
        <v>0</v>
      </c>
      <c r="BE437" s="81" t="str">
        <f>+'[1]69-72復興'!AV434</f>
        <v>勇</v>
      </c>
      <c r="BF437" s="81">
        <f>+'[1]69-72復興'!AW434</f>
        <v>0</v>
      </c>
      <c r="BG437" s="81" t="str">
        <f>+'[1]69-72復興'!AX434</f>
        <v>勇</v>
      </c>
      <c r="BH437" s="81">
        <f>+'[1]69-72復興'!AY434</f>
        <v>0</v>
      </c>
    </row>
    <row r="438" spans="3:60" ht="15">
      <c r="C438" s="1"/>
      <c r="AY438" s="80" t="str">
        <f>+'[1]69-72復興'!D435</f>
        <v>鄔瑞芳</v>
      </c>
      <c r="AZ438" s="81" t="str">
        <f>+'[1]69-72復興'!K435</f>
        <v>Y</v>
      </c>
      <c r="BA438" s="76">
        <f>+'[1]69-72復興'!AO435</f>
        <v>0</v>
      </c>
      <c r="BB438" s="81" t="str">
        <f>+'[1]69-72復興'!AS435</f>
        <v>孝</v>
      </c>
      <c r="BC438" s="81" t="str">
        <f>+'[1]69-72復興'!AT435</f>
        <v>孝</v>
      </c>
      <c r="BD438" s="81" t="str">
        <f>+'[1]69-72復興'!AU435</f>
        <v>信</v>
      </c>
      <c r="BE438" s="81">
        <f>+'[1]69-72復興'!AV435</f>
        <v>0</v>
      </c>
      <c r="BF438" s="81">
        <f>+'[1]69-72復興'!AW435</f>
        <v>0</v>
      </c>
      <c r="BG438" s="81">
        <f>+'[1]69-72復興'!AX435</f>
        <v>0</v>
      </c>
      <c r="BH438" s="81">
        <f>+'[1]69-72復興'!AY435</f>
        <v>0</v>
      </c>
    </row>
    <row r="439" spans="3:60" ht="15">
      <c r="C439" s="1"/>
      <c r="AY439" s="80" t="str">
        <f>+'[1]69-72復興'!D436</f>
        <v>廖文晃</v>
      </c>
      <c r="AZ439" s="81" t="str">
        <f>+'[1]69-72復興'!K436</f>
        <v>D</v>
      </c>
      <c r="BA439" s="76">
        <f>+'[1]69-72復興'!AO436</f>
        <v>0</v>
      </c>
      <c r="BB439" s="81">
        <f>+'[1]69-72復興'!AS436</f>
        <v>0</v>
      </c>
      <c r="BC439" s="81">
        <f>+'[1]69-72復興'!AT436</f>
        <v>0</v>
      </c>
      <c r="BD439" s="81">
        <f>+'[1]69-72復興'!AU436</f>
        <v>0</v>
      </c>
      <c r="BE439" s="81" t="str">
        <f>+'[1]69-72復興'!AV436</f>
        <v>望</v>
      </c>
      <c r="BF439" s="81">
        <f>+'[1]69-72復興'!AW436</f>
        <v>0</v>
      </c>
      <c r="BG439" s="81" t="str">
        <f>+'[1]69-72復興'!AX436</f>
        <v>信</v>
      </c>
      <c r="BH439" s="81">
        <f>+'[1]69-72復興'!AY436</f>
        <v>0</v>
      </c>
    </row>
    <row r="440" spans="3:60" ht="15">
      <c r="C440" s="1"/>
      <c r="AY440" s="80" t="str">
        <f>+'[1]69-72復興'!D437</f>
        <v>熊　皓</v>
      </c>
      <c r="AZ440" s="81" t="str">
        <f>+'[1]69-72復興'!K437</f>
        <v>Y</v>
      </c>
      <c r="BA440" s="76">
        <f>+'[1]69-72復興'!AO437</f>
        <v>0</v>
      </c>
      <c r="BB440" s="81" t="str">
        <f>+'[1]69-72復興'!AS437</f>
        <v>忠</v>
      </c>
      <c r="BC440" s="81" t="str">
        <f>+'[1]69-72復興'!AT437</f>
        <v>忠</v>
      </c>
      <c r="BD440" s="81" t="str">
        <f>+'[1]69-72復興'!AU437</f>
        <v>仁</v>
      </c>
      <c r="BE440" s="81">
        <f>+'[1]69-72復興'!AV437</f>
        <v>0</v>
      </c>
      <c r="BF440" s="81">
        <f>+'[1]69-72復興'!AW437</f>
        <v>0</v>
      </c>
      <c r="BG440" s="81">
        <f>+'[1]69-72復興'!AX437</f>
        <v>0</v>
      </c>
      <c r="BH440" s="81">
        <f>+'[1]69-72復興'!AY437</f>
        <v>0</v>
      </c>
    </row>
    <row r="441" spans="3:60" ht="15">
      <c r="C441" s="1"/>
      <c r="AY441" s="80" t="str">
        <f>+'[1]69-72復興'!D438</f>
        <v>裴天龍(裴若萍)</v>
      </c>
      <c r="AZ441" s="81" t="str">
        <f>+'[1]69-72復興'!K438</f>
        <v>Y</v>
      </c>
      <c r="BA441" s="76">
        <f>+'[1]69-72復興'!AO438</f>
        <v>0</v>
      </c>
      <c r="BB441" s="81">
        <f>+'[1]69-72復興'!AS438</f>
        <v>0</v>
      </c>
      <c r="BC441" s="81">
        <f>+'[1]69-72復興'!AT438</f>
        <v>0</v>
      </c>
      <c r="BD441" s="81">
        <f>+'[1]69-72復興'!AU438</f>
        <v>0</v>
      </c>
      <c r="BE441" s="81">
        <f>+'[1]69-72復興'!AV438</f>
        <v>0</v>
      </c>
      <c r="BF441" s="81">
        <f>+'[1]69-72復興'!AW438</f>
        <v>0</v>
      </c>
      <c r="BG441" s="81" t="str">
        <f>+'[1]69-72復興'!AX438</f>
        <v>仁</v>
      </c>
      <c r="BH441" s="81">
        <f>+'[1]69-72復興'!AY438</f>
        <v>0</v>
      </c>
    </row>
    <row r="442" spans="3:60" ht="15">
      <c r="C442" s="1"/>
      <c r="AY442" s="80" t="str">
        <f>+'[1]69-72復興'!D439</f>
        <v>趙文琪</v>
      </c>
      <c r="AZ442" s="81">
        <f>+'[1]69-72復興'!K439</f>
        <v>0</v>
      </c>
      <c r="BA442" s="76">
        <f>+'[1]69-72復興'!AO439</f>
        <v>0</v>
      </c>
      <c r="BB442" s="81">
        <f>+'[1]69-72復興'!AS439</f>
        <v>0</v>
      </c>
      <c r="BC442" s="81">
        <f>+'[1]69-72復興'!AT439</f>
        <v>0</v>
      </c>
      <c r="BD442" s="81" t="str">
        <f>+'[1]69-72復興'!AU439</f>
        <v>義</v>
      </c>
      <c r="BE442" s="81">
        <f>+'[1]69-72復興'!AV439</f>
        <v>0</v>
      </c>
      <c r="BF442" s="81">
        <f>+'[1]69-72復興'!AW439</f>
        <v>0</v>
      </c>
      <c r="BG442" s="81">
        <f>+'[1]69-72復興'!AX439</f>
        <v>0</v>
      </c>
      <c r="BH442" s="81">
        <f>+'[1]69-72復興'!AY439</f>
        <v>0</v>
      </c>
    </row>
    <row r="443" spans="3:60" ht="15">
      <c r="C443" s="1"/>
      <c r="AY443" s="80" t="str">
        <f>+'[1]69-72復興'!D440</f>
        <v>趙念宗</v>
      </c>
      <c r="AZ443" s="81" t="str">
        <f>+'[1]69-72復興'!K440</f>
        <v>Y</v>
      </c>
      <c r="BA443" s="76">
        <f>+'[1]69-72復興'!AO440</f>
        <v>0</v>
      </c>
      <c r="BB443" s="81" t="str">
        <f>+'[1]69-72復興'!AS440</f>
        <v>愛</v>
      </c>
      <c r="BC443" s="81" t="str">
        <f>+'[1]69-72復興'!AT440</f>
        <v>愛</v>
      </c>
      <c r="BD443" s="81" t="str">
        <f>+'[1]69-72復興'!AU440</f>
        <v>信</v>
      </c>
      <c r="BE443" s="81">
        <f>+'[1]69-72復興'!AV440</f>
        <v>0</v>
      </c>
      <c r="BF443" s="81">
        <f>+'[1]69-72復興'!AW440</f>
        <v>0</v>
      </c>
      <c r="BG443" s="81" t="str">
        <f>+'[1]69-72復興'!AX440</f>
        <v>仁</v>
      </c>
      <c r="BH443" s="81" t="str">
        <f>+'[1]69-72復興'!AY440</f>
        <v>Line</v>
      </c>
    </row>
    <row r="444" spans="3:60" ht="15">
      <c r="C444" s="1"/>
      <c r="AY444" s="80" t="str">
        <f>+'[1]69-72復興'!D441</f>
        <v>趙書琦</v>
      </c>
      <c r="AZ444" s="81" t="str">
        <f>+'[1]69-72復興'!K441</f>
        <v>Y</v>
      </c>
      <c r="BA444" s="76">
        <f>+'[1]69-72復興'!AO441</f>
        <v>0</v>
      </c>
      <c r="BB444" s="81">
        <f>+'[1]69-72復興'!AS441</f>
        <v>0</v>
      </c>
      <c r="BC444" s="81">
        <f>+'[1]69-72復興'!AT441</f>
        <v>0</v>
      </c>
      <c r="BD444" s="81" t="str">
        <f>+'[1]69-72復興'!AU441</f>
        <v>孝</v>
      </c>
      <c r="BE444" s="81">
        <f>+'[1]69-72復興'!AV441</f>
        <v>0</v>
      </c>
      <c r="BF444" s="81">
        <f>+'[1]69-72復興'!AW441</f>
        <v>0</v>
      </c>
      <c r="BG444" s="81">
        <f>+'[1]69-72復興'!AX441</f>
        <v>0</v>
      </c>
      <c r="BH444" s="81">
        <f>+'[1]69-72復興'!AY441</f>
        <v>0</v>
      </c>
    </row>
    <row r="445" spans="3:60" ht="15">
      <c r="C445" s="1"/>
      <c r="AY445" s="80" t="str">
        <f>+'[1]69-72復興'!D442</f>
        <v>劉元文</v>
      </c>
      <c r="AZ445" s="81" t="str">
        <f>+'[1]69-72復興'!K442</f>
        <v>Y</v>
      </c>
      <c r="BA445" s="76">
        <f>+'[1]69-72復興'!AO442</f>
        <v>0</v>
      </c>
      <c r="BB445" s="81" t="str">
        <f>+'[1]69-72復興'!AS442</f>
        <v>信</v>
      </c>
      <c r="BC445" s="81" t="str">
        <f>+'[1]69-72復興'!AT442</f>
        <v>信</v>
      </c>
      <c r="BD445" s="81" t="str">
        <f>+'[1]69-72復興'!AU442</f>
        <v>孝</v>
      </c>
      <c r="BE445" s="81">
        <f>+'[1]69-72復興'!AV442</f>
        <v>0</v>
      </c>
      <c r="BF445" s="81">
        <f>+'[1]69-72復興'!AW442</f>
        <v>0</v>
      </c>
      <c r="BG445" s="81">
        <f>+'[1]69-72復興'!AX442</f>
        <v>0</v>
      </c>
      <c r="BH445" s="81" t="str">
        <f>+'[1]69-72復興'!AY442</f>
        <v>line</v>
      </c>
    </row>
    <row r="446" spans="3:60" ht="15">
      <c r="C446" s="1"/>
      <c r="AY446" s="80" t="str">
        <f>+'[1]69-72復興'!D443</f>
        <v>劉文馨</v>
      </c>
      <c r="AZ446" s="81" t="str">
        <f>+'[1]69-72復興'!K443</f>
        <v>Y</v>
      </c>
      <c r="BA446" s="76">
        <f>+'[1]69-72復興'!AO443</f>
        <v>0</v>
      </c>
      <c r="BB446" s="81">
        <f>+'[1]69-72復興'!AS443</f>
        <v>0</v>
      </c>
      <c r="BC446" s="81">
        <f>+'[1]69-72復興'!AT443</f>
        <v>0</v>
      </c>
      <c r="BD446" s="81">
        <f>+'[1]69-72復興'!AU443</f>
        <v>0</v>
      </c>
      <c r="BE446" s="81" t="str">
        <f>+'[1]69-72復興'!AV443</f>
        <v>愛</v>
      </c>
      <c r="BF446" s="81" t="str">
        <f>+'[1]69-72復興'!AW443</f>
        <v>愛</v>
      </c>
      <c r="BG446" s="81" t="str">
        <f>+'[1]69-72復興'!AX443</f>
        <v>愛</v>
      </c>
      <c r="BH446" s="81">
        <f>+'[1]69-72復興'!AY443</f>
        <v>0</v>
      </c>
    </row>
    <row r="447" spans="3:60" ht="15">
      <c r="C447" s="1"/>
      <c r="AY447" s="80" t="str">
        <f>+'[1]69-72復興'!D444</f>
        <v>劉永祺</v>
      </c>
      <c r="AZ447" s="81" t="str">
        <f>+'[1]69-72復興'!K444</f>
        <v>Y</v>
      </c>
      <c r="BA447" s="76">
        <f>+'[1]69-72復興'!AO444</f>
        <v>0</v>
      </c>
      <c r="BB447" s="81">
        <f>+'[1]69-72復興'!AS444</f>
        <v>0</v>
      </c>
      <c r="BC447" s="81">
        <f>+'[1]69-72復興'!AT444</f>
        <v>0</v>
      </c>
      <c r="BD447" s="81">
        <f>+'[1]69-72復興'!AU444</f>
        <v>0</v>
      </c>
      <c r="BE447" s="81">
        <f>+'[1]69-72復興'!AV444</f>
        <v>0</v>
      </c>
      <c r="BF447" s="81">
        <f>+'[1]69-72復興'!AW444</f>
        <v>0</v>
      </c>
      <c r="BG447" s="81" t="str">
        <f>+'[1]69-72復興'!AX444</f>
        <v>信</v>
      </c>
      <c r="BH447" s="81">
        <f>+'[1]69-72復興'!AY444</f>
        <v>0</v>
      </c>
    </row>
    <row r="448" spans="3:60" ht="15">
      <c r="C448" s="1"/>
      <c r="AY448" s="80" t="str">
        <f>+'[1]69-72復興'!D445</f>
        <v>劉先月</v>
      </c>
      <c r="AZ448" s="81" t="str">
        <f>+'[1]69-72復興'!K445</f>
        <v>Y</v>
      </c>
      <c r="BA448" s="76">
        <f>+'[1]69-72復興'!AO445</f>
        <v>0</v>
      </c>
      <c r="BB448" s="81">
        <f>+'[1]69-72復興'!AS445</f>
        <v>0</v>
      </c>
      <c r="BC448" s="81">
        <f>+'[1]69-72復興'!AT445</f>
        <v>0</v>
      </c>
      <c r="BD448" s="81">
        <f>+'[1]69-72復興'!AU445</f>
        <v>0</v>
      </c>
      <c r="BE448" s="81" t="str">
        <f>+'[1]69-72復興'!AV445</f>
        <v>愛</v>
      </c>
      <c r="BF448" s="81" t="str">
        <f>+'[1]69-72復興'!AW445</f>
        <v>愛</v>
      </c>
      <c r="BG448" s="81" t="str">
        <f>+'[1]69-72復興'!AX445</f>
        <v>愛</v>
      </c>
      <c r="BH448" s="81">
        <f>+'[1]69-72復興'!AY445</f>
        <v>0</v>
      </c>
    </row>
    <row r="449" spans="3:60" ht="15">
      <c r="C449" s="1"/>
      <c r="AY449" s="80" t="str">
        <f>+'[1]69-72復興'!D446</f>
        <v>劉宏智</v>
      </c>
      <c r="AZ449" s="81" t="str">
        <f>+'[1]69-72復興'!K446</f>
        <v>Y</v>
      </c>
      <c r="BA449" s="76">
        <f>+'[1]69-72復興'!AO446</f>
        <v>0</v>
      </c>
      <c r="BB449" s="81" t="str">
        <f>+'[1]69-72復興'!AS446</f>
        <v>愛</v>
      </c>
      <c r="BC449" s="81" t="str">
        <f>+'[1]69-72復興'!AT446</f>
        <v>愛</v>
      </c>
      <c r="BD449" s="81" t="str">
        <f>+'[1]69-72復興'!AU446</f>
        <v>信</v>
      </c>
      <c r="BE449" s="81">
        <f>+'[1]69-72復興'!AV446</f>
        <v>0</v>
      </c>
      <c r="BF449" s="81">
        <f>+'[1]69-72復興'!AW446</f>
        <v>0</v>
      </c>
      <c r="BG449" s="81">
        <f>+'[1]69-72復興'!AX446</f>
        <v>0</v>
      </c>
      <c r="BH449" s="81">
        <f>+'[1]69-72復興'!AY446</f>
        <v>0</v>
      </c>
    </row>
    <row r="450" spans="3:60" ht="15">
      <c r="C450" s="1"/>
      <c r="AY450" s="80" t="str">
        <f>+'[1]69-72復興'!D447</f>
        <v>劉念臻</v>
      </c>
      <c r="AZ450" s="81" t="str">
        <f>+'[1]69-72復興'!K447</f>
        <v>Y</v>
      </c>
      <c r="BA450" s="76">
        <f>+'[1]69-72復興'!AO447</f>
        <v>0</v>
      </c>
      <c r="BB450" s="81">
        <f>+'[1]69-72復興'!AS447</f>
        <v>0</v>
      </c>
      <c r="BC450" s="81">
        <f>+'[1]69-72復興'!AT447</f>
        <v>0</v>
      </c>
      <c r="BD450" s="81">
        <f>+'[1]69-72復興'!AU447</f>
        <v>0</v>
      </c>
      <c r="BE450" s="81" t="str">
        <f>+'[1]69-72復興'!AV447</f>
        <v>勇</v>
      </c>
      <c r="BF450" s="81" t="str">
        <f>+'[1]69-72復興'!AW447</f>
        <v>信</v>
      </c>
      <c r="BG450" s="81" t="str">
        <f>+'[1]69-72復興'!AX447</f>
        <v>信</v>
      </c>
      <c r="BH450" s="81" t="str">
        <f>+'[1]69-72復興'!AY447</f>
        <v>Line</v>
      </c>
    </row>
    <row r="451" spans="3:60" ht="15">
      <c r="C451" s="1"/>
      <c r="AY451" s="80" t="str">
        <f>+'[1]69-72復興'!D448</f>
        <v>劉承祖</v>
      </c>
      <c r="AZ451" s="81" t="str">
        <f>+'[1]69-72復興'!K448</f>
        <v>Y</v>
      </c>
      <c r="BA451" s="76">
        <f>+'[1]69-72復興'!AO448</f>
        <v>0</v>
      </c>
      <c r="BB451" s="81">
        <f>+'[1]69-72復興'!AS448</f>
        <v>0</v>
      </c>
      <c r="BC451" s="81">
        <f>+'[1]69-72復興'!AT448</f>
        <v>0</v>
      </c>
      <c r="BD451" s="81">
        <f>+'[1]69-72復興'!AU448</f>
        <v>0</v>
      </c>
      <c r="BE451" s="81">
        <f>+'[1]69-72復興'!AV448</f>
        <v>0</v>
      </c>
      <c r="BF451" s="81">
        <f>+'[1]69-72復興'!AW448</f>
        <v>0</v>
      </c>
      <c r="BG451" s="81" t="str">
        <f>+'[1]69-72復興'!AX448</f>
        <v>仁</v>
      </c>
      <c r="BH451" s="81">
        <f>+'[1]69-72復興'!AY448</f>
        <v>0</v>
      </c>
    </row>
    <row r="452" spans="3:60" ht="15">
      <c r="C452" s="1"/>
      <c r="AY452" s="80" t="str">
        <f>+'[1]69-72復興'!D449</f>
        <v>劉惠敏</v>
      </c>
      <c r="AZ452" s="81" t="str">
        <f>+'[1]69-72復興'!K449</f>
        <v>Y</v>
      </c>
      <c r="BA452" s="76">
        <f>+'[1]69-72復興'!AO449</f>
        <v>0</v>
      </c>
      <c r="BB452" s="81" t="str">
        <f>+'[1]69-72復興'!AS449</f>
        <v>仁</v>
      </c>
      <c r="BC452" s="81" t="str">
        <f>+'[1]69-72復興'!AT449</f>
        <v>仁</v>
      </c>
      <c r="BD452" s="81" t="str">
        <f>+'[1]69-72復興'!AU449</f>
        <v>孝</v>
      </c>
      <c r="BE452" s="81">
        <f>+'[1]69-72復興'!AV449</f>
        <v>0</v>
      </c>
      <c r="BF452" s="81">
        <f>+'[1]69-72復興'!AW449</f>
        <v>0</v>
      </c>
      <c r="BG452" s="81">
        <f>+'[1]69-72復興'!AX449</f>
        <v>0</v>
      </c>
      <c r="BH452" s="81" t="str">
        <f>+'[1]69-72復興'!AY449</f>
        <v>Line</v>
      </c>
    </row>
    <row r="453" spans="3:60" ht="15">
      <c r="C453" s="1"/>
      <c r="AY453" s="80" t="str">
        <f>+'[1]69-72復興'!D450</f>
        <v>劉慧萱</v>
      </c>
      <c r="AZ453" s="81" t="str">
        <f>+'[1]69-72復興'!K450</f>
        <v>Y</v>
      </c>
      <c r="BA453" s="76">
        <f>+'[1]69-72復興'!AO450</f>
        <v>0</v>
      </c>
      <c r="BB453" s="81" t="str">
        <f>+'[1]69-72復興'!AS450</f>
        <v>孝</v>
      </c>
      <c r="BC453" s="81" t="str">
        <f>+'[1]69-72復興'!AT450</f>
        <v>孝</v>
      </c>
      <c r="BD453" s="81" t="str">
        <f>+'[1]69-72復興'!AU450</f>
        <v>信</v>
      </c>
      <c r="BE453" s="81">
        <f>+'[1]69-72復興'!AV450</f>
        <v>0</v>
      </c>
      <c r="BF453" s="81">
        <f>+'[1]69-72復興'!AW450</f>
        <v>0</v>
      </c>
      <c r="BG453" s="81">
        <f>+'[1]69-72復興'!AX450</f>
        <v>0</v>
      </c>
      <c r="BH453" s="81">
        <f>+'[1]69-72復興'!AY450</f>
        <v>0</v>
      </c>
    </row>
    <row r="454" spans="3:60" ht="15">
      <c r="C454" s="1"/>
      <c r="AY454" s="80" t="str">
        <f>+'[1]69-72復興'!D451</f>
        <v>慕春基</v>
      </c>
      <c r="AZ454" s="81" t="str">
        <f>+'[1]69-72復興'!K451</f>
        <v>Y</v>
      </c>
      <c r="BA454" s="76" t="str">
        <f>+'[1]69-72復興'!AO451</f>
        <v>R</v>
      </c>
      <c r="BB454" s="81" t="str">
        <f>+'[1]69-72復興'!AS451</f>
        <v>忠</v>
      </c>
      <c r="BC454" s="81" t="str">
        <f>+'[1]69-72復興'!AT451</f>
        <v>忠</v>
      </c>
      <c r="BD454" s="81" t="str">
        <f>+'[1]69-72復興'!AU451</f>
        <v>愛</v>
      </c>
      <c r="BE454" s="81">
        <f>+'[1]69-72復興'!AV451</f>
        <v>0</v>
      </c>
      <c r="BF454" s="81">
        <f>+'[1]69-72復興'!AW451</f>
        <v>0</v>
      </c>
      <c r="BG454" s="81">
        <f>+'[1]69-72復興'!AX451</f>
        <v>0</v>
      </c>
      <c r="BH454" s="81">
        <f>+'[1]69-72復興'!AY451</f>
        <v>0</v>
      </c>
    </row>
    <row r="455" spans="3:60" ht="15">
      <c r="C455" s="1"/>
      <c r="AY455" s="80" t="str">
        <f>+'[1]69-72復興'!D452</f>
        <v>樊治平</v>
      </c>
      <c r="AZ455" s="81" t="str">
        <f>+'[1]69-72復興'!K452</f>
        <v>Y</v>
      </c>
      <c r="BA455" s="76">
        <f>+'[1]69-72復興'!AO452</f>
        <v>0</v>
      </c>
      <c r="BB455" s="81">
        <f>+'[1]69-72復興'!AS452</f>
        <v>0</v>
      </c>
      <c r="BC455" s="81">
        <f>+'[1]69-72復興'!AT452</f>
        <v>0</v>
      </c>
      <c r="BD455" s="81">
        <f>+'[1]69-72復興'!AU452</f>
        <v>0</v>
      </c>
      <c r="BE455" s="81">
        <f>+'[1]69-72復興'!AV452</f>
        <v>0</v>
      </c>
      <c r="BF455" s="81">
        <f>+'[1]69-72復興'!AW452</f>
        <v>0</v>
      </c>
      <c r="BG455" s="81" t="str">
        <f>+'[1]69-72復興'!AX452</f>
        <v>信</v>
      </c>
      <c r="BH455" s="81">
        <f>+'[1]69-72復興'!AY452</f>
        <v>0</v>
      </c>
    </row>
    <row r="456" spans="3:60" ht="15">
      <c r="C456" s="1"/>
      <c r="AY456" s="80" t="str">
        <f>+'[1]69-72復興'!D453</f>
        <v>潘　凰</v>
      </c>
      <c r="AZ456" s="81" t="str">
        <f>+'[1]69-72復興'!K453</f>
        <v>Y</v>
      </c>
      <c r="BA456" s="76">
        <f>+'[1]69-72復興'!AO453</f>
        <v>0</v>
      </c>
      <c r="BB456" s="81" t="str">
        <f>+'[1]69-72復興'!AS453</f>
        <v>孝</v>
      </c>
      <c r="BC456" s="81" t="str">
        <f>+'[1]69-72復興'!AT453</f>
        <v>孝</v>
      </c>
      <c r="BD456" s="81" t="str">
        <f>+'[1]69-72復興'!AU453</f>
        <v>義</v>
      </c>
      <c r="BE456" s="81" t="str">
        <f>+'[1]69-72復興'!AV453</f>
        <v>愛</v>
      </c>
      <c r="BF456" s="81" t="str">
        <f>+'[1]69-72復興'!AW453</f>
        <v>愛</v>
      </c>
      <c r="BG456" s="81" t="str">
        <f>+'[1]69-72復興'!AX453</f>
        <v>愛</v>
      </c>
      <c r="BH456" s="81">
        <f>+'[1]69-72復興'!AY453</f>
        <v>0</v>
      </c>
    </row>
    <row r="457" spans="3:60" ht="15">
      <c r="C457" s="1"/>
      <c r="AY457" s="80" t="str">
        <f>+'[1]69-72復興'!D454</f>
        <v>潘仁霖</v>
      </c>
      <c r="AZ457" s="81" t="str">
        <f>+'[1]69-72復興'!K454</f>
        <v>Y</v>
      </c>
      <c r="BA457" s="76">
        <f>+'[1]69-72復興'!AO454</f>
        <v>0</v>
      </c>
      <c r="BB457" s="81" t="str">
        <f>+'[1]69-72復興'!AS454</f>
        <v>孝</v>
      </c>
      <c r="BC457" s="81" t="str">
        <f>+'[1]69-72復興'!AT454</f>
        <v>孝</v>
      </c>
      <c r="BD457" s="81" t="str">
        <f>+'[1]69-72復興'!AU454</f>
        <v>仁</v>
      </c>
      <c r="BE457" s="81" t="str">
        <f>+'[1]69-72復興'!AV454</f>
        <v>望</v>
      </c>
      <c r="BF457" s="81" t="str">
        <f>+'[1]69-72復興'!AW454</f>
        <v>信</v>
      </c>
      <c r="BG457" s="81" t="str">
        <f>+'[1]69-72復興'!AX454</f>
        <v>信</v>
      </c>
      <c r="BH457" s="81" t="str">
        <f>+'[1]69-72復興'!AY454</f>
        <v>Line</v>
      </c>
    </row>
    <row r="458" spans="3:60" ht="15">
      <c r="C458" s="1"/>
      <c r="AY458" s="80" t="str">
        <f>+'[1]69-72復興'!D455</f>
        <v>潘建志</v>
      </c>
      <c r="AZ458" s="81" t="str">
        <f>+'[1]69-72復興'!K455</f>
        <v>Y</v>
      </c>
      <c r="BA458" s="76">
        <f>+'[1]69-72復興'!AO455</f>
        <v>0</v>
      </c>
      <c r="BB458" s="81">
        <f>+'[1]69-72復興'!AS455</f>
        <v>0</v>
      </c>
      <c r="BC458" s="81">
        <f>+'[1]69-72復興'!AT455</f>
        <v>0</v>
      </c>
      <c r="BD458" s="81">
        <f>+'[1]69-72復興'!AU455</f>
        <v>0</v>
      </c>
      <c r="BE458" s="81">
        <f>+'[1]69-72復興'!AV455</f>
        <v>0</v>
      </c>
      <c r="BF458" s="81">
        <f>+'[1]69-72復興'!AW455</f>
        <v>0</v>
      </c>
      <c r="BG458" s="81" t="str">
        <f>+'[1]69-72復興'!AX455</f>
        <v>望</v>
      </c>
      <c r="BH458" s="81">
        <f>+'[1]69-72復興'!AY455</f>
        <v>0</v>
      </c>
    </row>
    <row r="459" spans="3:60" ht="15">
      <c r="C459" s="1"/>
      <c r="AY459" s="80" t="str">
        <f>+'[1]69-72復興'!D456</f>
        <v>潘嘉祿</v>
      </c>
      <c r="AZ459" s="81" t="str">
        <f>+'[1]69-72復興'!K456</f>
        <v>Y</v>
      </c>
      <c r="BA459" s="76">
        <f>+'[1]69-72復興'!AO456</f>
        <v>0</v>
      </c>
      <c r="BB459" s="81" t="str">
        <f>+'[1]69-72復興'!AS456</f>
        <v>仁</v>
      </c>
      <c r="BC459" s="81" t="str">
        <f>+'[1]69-72復興'!AT456</f>
        <v>仁</v>
      </c>
      <c r="BD459" s="81" t="str">
        <f>+'[1]69-72復興'!AU456</f>
        <v>忠</v>
      </c>
      <c r="BE459" s="81">
        <f>+'[1]69-72復興'!AV456</f>
        <v>0</v>
      </c>
      <c r="BF459" s="81">
        <f>+'[1]69-72復興'!AW456</f>
        <v>0</v>
      </c>
      <c r="BG459" s="81">
        <f>+'[1]69-72復興'!AX456</f>
        <v>0</v>
      </c>
      <c r="BH459" s="81">
        <f>+'[1]69-72復興'!AY456</f>
        <v>0</v>
      </c>
    </row>
    <row r="460" spans="3:60" ht="15">
      <c r="C460" s="1"/>
      <c r="AY460" s="80" t="str">
        <f>+'[1]69-72復興'!D457</f>
        <v>滕立平</v>
      </c>
      <c r="AZ460" s="81" t="str">
        <f>+'[1]69-72復興'!K457</f>
        <v>D</v>
      </c>
      <c r="BA460" s="76">
        <f>+'[1]69-72復興'!AO457</f>
        <v>0</v>
      </c>
      <c r="BB460" s="81" t="str">
        <f>+'[1]69-72復興'!AS457</f>
        <v>仁</v>
      </c>
      <c r="BC460" s="81" t="str">
        <f>+'[1]69-72復興'!AT457</f>
        <v>仁</v>
      </c>
      <c r="BD460" s="81" t="str">
        <f>+'[1]69-72復興'!AU457</f>
        <v>忠</v>
      </c>
      <c r="BE460" s="81">
        <f>+'[1]69-72復興'!AV457</f>
        <v>0</v>
      </c>
      <c r="BF460" s="81">
        <f>+'[1]69-72復興'!AW457</f>
        <v>0</v>
      </c>
      <c r="BG460" s="81">
        <f>+'[1]69-72復興'!AX457</f>
        <v>0</v>
      </c>
      <c r="BH460" s="81">
        <f>+'[1]69-72復興'!AY457</f>
        <v>0</v>
      </c>
    </row>
    <row r="461" spans="3:60" ht="15">
      <c r="C461" s="1"/>
      <c r="AY461" s="80" t="str">
        <f>+'[1]69-72復興'!D458</f>
        <v>蔣山青</v>
      </c>
      <c r="AZ461" s="81" t="str">
        <f>+'[1]69-72復興'!K458</f>
        <v>Y</v>
      </c>
      <c r="BA461" s="76">
        <f>+'[1]69-72復興'!AO458</f>
        <v>0</v>
      </c>
      <c r="BB461" s="81">
        <f>+'[1]69-72復興'!AS458</f>
        <v>0</v>
      </c>
      <c r="BC461" s="81">
        <f>+'[1]69-72復興'!AT458</f>
        <v>0</v>
      </c>
      <c r="BD461" s="81">
        <f>+'[1]69-72復興'!AU458</f>
        <v>0</v>
      </c>
      <c r="BE461" s="81">
        <f>+'[1]69-72復興'!AV458</f>
        <v>0</v>
      </c>
      <c r="BF461" s="81">
        <f>+'[1]69-72復興'!AW458</f>
        <v>0</v>
      </c>
      <c r="BG461" s="81" t="str">
        <f>+'[1]69-72復興'!AX458</f>
        <v>勇</v>
      </c>
      <c r="BH461" s="81" t="str">
        <f>+'[1]69-72復興'!AY458</f>
        <v>Line</v>
      </c>
    </row>
    <row r="462" spans="3:60" ht="15">
      <c r="C462" s="1"/>
      <c r="AY462" s="80" t="str">
        <f>+'[1]69-72復興'!D459</f>
        <v>蔡　拯</v>
      </c>
      <c r="AZ462" s="81" t="str">
        <f>+'[1]69-72復興'!K459</f>
        <v>Y</v>
      </c>
      <c r="BA462" s="76">
        <f>+'[1]69-72復興'!AO459</f>
        <v>0</v>
      </c>
      <c r="BB462" s="81">
        <f>+'[1]69-72復興'!AS459</f>
        <v>0</v>
      </c>
      <c r="BC462" s="81">
        <f>+'[1]69-72復興'!AT459</f>
        <v>0</v>
      </c>
      <c r="BD462" s="81">
        <f>+'[1]69-72復興'!AU459</f>
        <v>0</v>
      </c>
      <c r="BE462" s="81">
        <f>+'[1]69-72復興'!AV459</f>
        <v>0</v>
      </c>
      <c r="BF462" s="81">
        <f>+'[1]69-72復興'!AW459</f>
        <v>0</v>
      </c>
      <c r="BG462" s="81" t="str">
        <f>+'[1]69-72復興'!AX459</f>
        <v>仁</v>
      </c>
      <c r="BH462" s="81">
        <f>+'[1]69-72復興'!AY459</f>
        <v>0</v>
      </c>
    </row>
    <row r="463" spans="3:60" ht="15">
      <c r="C463" s="1"/>
      <c r="AY463" s="80" t="str">
        <f>+'[1]69-72復興'!D460</f>
        <v>蔡凡航</v>
      </c>
      <c r="AZ463" s="81" t="str">
        <f>+'[1]69-72復興'!K460</f>
        <v>Y</v>
      </c>
      <c r="BA463" s="76">
        <f>+'[1]69-72復興'!AO460</f>
        <v>0</v>
      </c>
      <c r="BB463" s="81">
        <f>+'[1]69-72復興'!AS460</f>
        <v>0</v>
      </c>
      <c r="BC463" s="81">
        <f>+'[1]69-72復興'!AT460</f>
        <v>0</v>
      </c>
      <c r="BD463" s="81">
        <f>+'[1]69-72復興'!AU460</f>
        <v>0</v>
      </c>
      <c r="BE463" s="81">
        <f>+'[1]69-72復興'!AV460</f>
        <v>0</v>
      </c>
      <c r="BF463" s="81">
        <f>+'[1]69-72復興'!AW460</f>
        <v>0</v>
      </c>
      <c r="BG463" s="81" t="str">
        <f>+'[1]69-72復興'!AX460</f>
        <v>望</v>
      </c>
      <c r="BH463" s="81">
        <f>+'[1]69-72復興'!AY460</f>
        <v>0</v>
      </c>
    </row>
    <row r="464" spans="3:60" ht="15">
      <c r="C464" s="1"/>
      <c r="AY464" s="80" t="str">
        <f>+'[1]69-72復興'!D461</f>
        <v>蔡培榮</v>
      </c>
      <c r="AZ464" s="81" t="str">
        <f>+'[1]69-72復興'!K461</f>
        <v>Y</v>
      </c>
      <c r="BA464" s="76">
        <f>+'[1]69-72復興'!AO461</f>
        <v>0</v>
      </c>
      <c r="BB464" s="81">
        <f>+'[1]69-72復興'!AS461</f>
        <v>0</v>
      </c>
      <c r="BC464" s="81">
        <f>+'[1]69-72復興'!AT461</f>
        <v>0</v>
      </c>
      <c r="BD464" s="81" t="str">
        <f>+'[1]69-72復興'!AU461</f>
        <v>信</v>
      </c>
      <c r="BE464" s="81">
        <f>+'[1]69-72復興'!AV461</f>
        <v>0</v>
      </c>
      <c r="BF464" s="81">
        <f>+'[1]69-72復興'!AW461</f>
        <v>0</v>
      </c>
      <c r="BG464" s="81" t="str">
        <f>+'[1]69-72復興'!AX461</f>
        <v>勇</v>
      </c>
      <c r="BH464" s="81">
        <f>+'[1]69-72復興'!AY461</f>
        <v>0</v>
      </c>
    </row>
    <row r="465" spans="3:60" ht="15">
      <c r="C465" s="1"/>
      <c r="AY465" s="80" t="str">
        <f>+'[1]69-72復興'!D462</f>
        <v>蔡華森</v>
      </c>
      <c r="AZ465" s="81">
        <f>+'[1]69-72復興'!K462</f>
        <v>0</v>
      </c>
      <c r="BA465" s="76">
        <f>+'[1]69-72復興'!AO462</f>
        <v>0</v>
      </c>
      <c r="BB465" s="81">
        <f>+'[1]69-72復興'!AS462</f>
        <v>0</v>
      </c>
      <c r="BC465" s="81">
        <f>+'[1]69-72復興'!AT462</f>
        <v>0</v>
      </c>
      <c r="BD465" s="81">
        <f>+'[1]69-72復興'!AU462</f>
        <v>0</v>
      </c>
      <c r="BE465" s="81">
        <f>+'[1]69-72復興'!AV462</f>
        <v>0</v>
      </c>
      <c r="BF465" s="81">
        <f>+'[1]69-72復興'!AW462</f>
        <v>0</v>
      </c>
      <c r="BG465" s="81" t="str">
        <f>+'[1]69-72復興'!AX462</f>
        <v>勇</v>
      </c>
      <c r="BH465" s="81">
        <f>+'[1]69-72復興'!AY462</f>
        <v>0</v>
      </c>
    </row>
    <row r="466" spans="3:60" ht="15">
      <c r="C466" s="1"/>
      <c r="AY466" s="80" t="str">
        <f>+'[1]69-72復興'!D463</f>
        <v>蔡瑞齡</v>
      </c>
      <c r="AZ466" s="81" t="str">
        <f>+'[1]69-72復興'!K463</f>
        <v>Y</v>
      </c>
      <c r="BA466" s="76">
        <f>+'[1]69-72復興'!AO463</f>
        <v>0</v>
      </c>
      <c r="BB466" s="81">
        <f>+'[1]69-72復興'!AS463</f>
        <v>0</v>
      </c>
      <c r="BC466" s="81">
        <f>+'[1]69-72復興'!AT463</f>
        <v>0</v>
      </c>
      <c r="BD466" s="81">
        <f>+'[1]69-72復興'!AU463</f>
        <v>0</v>
      </c>
      <c r="BE466" s="81" t="str">
        <f>+'[1]69-72復興'!AV463</f>
        <v>愛</v>
      </c>
      <c r="BF466" s="81" t="str">
        <f>+'[1]69-72復興'!AW463</f>
        <v>愛</v>
      </c>
      <c r="BG466" s="81" t="str">
        <f>+'[1]69-72復興'!AX463</f>
        <v>愛</v>
      </c>
      <c r="BH466" s="81">
        <f>+'[1]69-72復興'!AY463</f>
        <v>0</v>
      </c>
    </row>
    <row r="467" spans="3:60" ht="15">
      <c r="C467" s="1"/>
      <c r="AY467" s="80" t="str">
        <f>+'[1]69-72復興'!D464</f>
        <v>蔡爵鴻</v>
      </c>
      <c r="AZ467" s="81" t="str">
        <f>+'[1]69-72復興'!K464</f>
        <v>Y</v>
      </c>
      <c r="BA467" s="76">
        <f>+'[1]69-72復興'!AO464</f>
        <v>0</v>
      </c>
      <c r="BB467" s="81">
        <f>+'[1]69-72復興'!AS464</f>
        <v>0</v>
      </c>
      <c r="BC467" s="81">
        <f>+'[1]69-72復興'!AT464</f>
        <v>0</v>
      </c>
      <c r="BD467" s="81">
        <f>+'[1]69-72復興'!AU464</f>
        <v>0</v>
      </c>
      <c r="BE467" s="81">
        <f>+'[1]69-72復興'!AV464</f>
        <v>0</v>
      </c>
      <c r="BF467" s="81">
        <f>+'[1]69-72復興'!AW464</f>
        <v>0</v>
      </c>
      <c r="BG467" s="81" t="str">
        <f>+'[1]69-72復興'!AX464</f>
        <v>勇</v>
      </c>
      <c r="BH467" s="81">
        <f>+'[1]69-72復興'!AY464</f>
        <v>0</v>
      </c>
    </row>
    <row r="468" spans="3:60" ht="15">
      <c r="C468" s="1"/>
      <c r="AY468" s="80" t="str">
        <f>+'[1]69-72復興'!D465</f>
        <v>鄭衣德</v>
      </c>
      <c r="AZ468" s="81" t="str">
        <f>+'[1]69-72復興'!K465</f>
        <v>Y</v>
      </c>
      <c r="BA468" s="76">
        <f>+'[1]69-72復興'!AO465</f>
        <v>0</v>
      </c>
      <c r="BB468" s="81">
        <f>+'[1]69-72復興'!AS465</f>
        <v>0</v>
      </c>
      <c r="BC468" s="81">
        <f>+'[1]69-72復興'!AT465</f>
        <v>0</v>
      </c>
      <c r="BD468" s="81">
        <f>+'[1]69-72復興'!AU465</f>
        <v>0</v>
      </c>
      <c r="BE468" s="81">
        <f>+'[1]69-72復興'!AV465</f>
        <v>0</v>
      </c>
      <c r="BF468" s="81">
        <f>+'[1]69-72復興'!AW465</f>
        <v>0</v>
      </c>
      <c r="BG468" s="81" t="str">
        <f>+'[1]69-72復興'!AX465</f>
        <v>望</v>
      </c>
      <c r="BH468" s="81">
        <f>+'[1]69-72復興'!AY465</f>
        <v>0</v>
      </c>
    </row>
    <row r="469" spans="3:60" ht="15">
      <c r="C469" s="1"/>
      <c r="AY469" s="80" t="str">
        <f>+'[1]69-72復興'!D466</f>
        <v>鄭佳圓</v>
      </c>
      <c r="AZ469" s="81" t="str">
        <f>+'[1]69-72復興'!K466</f>
        <v>Y</v>
      </c>
      <c r="BA469" s="76">
        <f>+'[1]69-72復興'!AO466</f>
        <v>0</v>
      </c>
      <c r="BB469" s="81">
        <f>+'[1]69-72復興'!AS466</f>
        <v>0</v>
      </c>
      <c r="BC469" s="81">
        <f>+'[1]69-72復興'!AT466</f>
        <v>0</v>
      </c>
      <c r="BD469" s="81">
        <f>+'[1]69-72復興'!AU466</f>
        <v>0</v>
      </c>
      <c r="BE469" s="81" t="str">
        <f>+'[1]69-72復興'!AV466</f>
        <v>愛</v>
      </c>
      <c r="BF469" s="81" t="str">
        <f>+'[1]69-72復興'!AW466</f>
        <v>愛</v>
      </c>
      <c r="BG469" s="81" t="str">
        <f>+'[1]69-72復興'!AX466</f>
        <v>愛</v>
      </c>
      <c r="BH469" s="81">
        <f>+'[1]69-72復興'!AY466</f>
        <v>0</v>
      </c>
    </row>
    <row r="470" spans="3:60" ht="15">
      <c r="C470" s="1"/>
      <c r="AY470" s="80" t="str">
        <f>+'[1]69-72復興'!D467</f>
        <v>鄭怡嵩</v>
      </c>
      <c r="AZ470" s="81" t="str">
        <f>+'[1]69-72復興'!K467</f>
        <v>Y</v>
      </c>
      <c r="BA470" s="76">
        <f>+'[1]69-72復興'!AO467</f>
        <v>0</v>
      </c>
      <c r="BB470" s="81">
        <f>+'[1]69-72復興'!AS467</f>
        <v>0</v>
      </c>
      <c r="BC470" s="81">
        <f>+'[1]69-72復興'!AT467</f>
        <v>0</v>
      </c>
      <c r="BD470" s="81">
        <f>+'[1]69-72復興'!AU467</f>
        <v>0</v>
      </c>
      <c r="BE470" s="81">
        <f>+'[1]69-72復興'!AV467</f>
        <v>0</v>
      </c>
      <c r="BF470" s="81">
        <f>+'[1]69-72復興'!AW467</f>
        <v>0</v>
      </c>
      <c r="BG470" s="81" t="str">
        <f>+'[1]69-72復興'!AX467</f>
        <v>信</v>
      </c>
      <c r="BH470" s="81">
        <f>+'[1]69-72復興'!AY467</f>
        <v>0</v>
      </c>
    </row>
    <row r="471" spans="3:60" ht="16.5" customHeight="1">
      <c r="C471" s="1"/>
      <c r="AY471" s="80" t="str">
        <f>+'[1]69-72復興'!D468</f>
        <v>鄭重羣</v>
      </c>
      <c r="AZ471" s="81" t="str">
        <f>+'[1]69-72復興'!K468</f>
        <v>D</v>
      </c>
      <c r="BA471" s="76">
        <f>+'[1]69-72復興'!AO468</f>
        <v>0</v>
      </c>
      <c r="BB471" s="81">
        <f>+'[1]69-72復興'!AS468</f>
        <v>0</v>
      </c>
      <c r="BC471" s="81">
        <f>+'[1]69-72復興'!AT468</f>
        <v>0</v>
      </c>
      <c r="BD471" s="81" t="str">
        <f>+'[1]69-72復興'!AU468</f>
        <v>仁</v>
      </c>
      <c r="BE471" s="81">
        <f>+'[1]69-72復興'!AV468</f>
        <v>0</v>
      </c>
      <c r="BF471" s="81">
        <f>+'[1]69-72復興'!AW468</f>
        <v>0</v>
      </c>
      <c r="BG471" s="81">
        <f>+'[1]69-72復興'!AX468</f>
        <v>0</v>
      </c>
      <c r="BH471" s="81">
        <f>+'[1]69-72復興'!AY468</f>
        <v>0</v>
      </c>
    </row>
    <row r="472" spans="3:60" ht="15">
      <c r="C472" s="1"/>
      <c r="AY472" s="80" t="str">
        <f>+'[1]69-72復興'!D469</f>
        <v>鄭祖平</v>
      </c>
      <c r="AZ472" s="81" t="str">
        <f>+'[1]69-72復興'!K469</f>
        <v>Y</v>
      </c>
      <c r="BA472" s="76">
        <f>+'[1]69-72復興'!AO469</f>
        <v>0</v>
      </c>
      <c r="BB472" s="81">
        <f>+'[1]69-72復興'!AS469</f>
        <v>0</v>
      </c>
      <c r="BC472" s="81">
        <f>+'[1]69-72復興'!AT469</f>
        <v>0</v>
      </c>
      <c r="BD472" s="81">
        <f>+'[1]69-72復興'!AU469</f>
        <v>0</v>
      </c>
      <c r="BE472" s="81">
        <f>+'[1]69-72復興'!AV469</f>
        <v>0</v>
      </c>
      <c r="BF472" s="81">
        <f>+'[1]69-72復興'!AW469</f>
        <v>0</v>
      </c>
      <c r="BG472" s="81" t="str">
        <f>+'[1]69-72復興'!AX469</f>
        <v>望</v>
      </c>
      <c r="BH472" s="81">
        <f>+'[1]69-72復興'!AY469</f>
        <v>0</v>
      </c>
    </row>
    <row r="473" spans="3:60" ht="15">
      <c r="C473" s="1"/>
      <c r="AY473" s="80" t="str">
        <f>+'[1]69-72復興'!D470</f>
        <v>鄭彬彬</v>
      </c>
      <c r="AZ473" s="81" t="str">
        <f>+'[1]69-72復興'!K470</f>
        <v>Y</v>
      </c>
      <c r="BA473" s="76">
        <f>+'[1]69-72復興'!AO470</f>
        <v>0</v>
      </c>
      <c r="BB473" s="81">
        <f>+'[1]69-72復興'!AS470</f>
        <v>0</v>
      </c>
      <c r="BC473" s="81">
        <f>+'[1]69-72復興'!AT470</f>
        <v>0</v>
      </c>
      <c r="BD473" s="81">
        <f>+'[1]69-72復興'!AU470</f>
        <v>0</v>
      </c>
      <c r="BE473" s="81">
        <f>+'[1]69-72復興'!AV470</f>
        <v>0</v>
      </c>
      <c r="BF473" s="81">
        <f>+'[1]69-72復興'!AW470</f>
        <v>0</v>
      </c>
      <c r="BG473" s="81" t="str">
        <f>+'[1]69-72復興'!AX470</f>
        <v>望</v>
      </c>
      <c r="BH473" s="81">
        <f>+'[1]69-72復興'!AY470</f>
        <v>0</v>
      </c>
    </row>
    <row r="474" spans="3:60" ht="15">
      <c r="C474" s="1"/>
      <c r="AY474" s="80" t="str">
        <f>+'[1]69-72復興'!D471</f>
        <v>鄭凱云(鄭淳云)</v>
      </c>
      <c r="AZ474" s="81" t="str">
        <f>+'[1]69-72復興'!K471</f>
        <v>Y</v>
      </c>
      <c r="BA474" s="76">
        <f>+'[1]69-72復興'!AO471</f>
        <v>0</v>
      </c>
      <c r="BB474" s="81">
        <f>+'[1]69-72復興'!AS471</f>
        <v>0</v>
      </c>
      <c r="BC474" s="81">
        <f>+'[1]69-72復興'!AT471</f>
        <v>0</v>
      </c>
      <c r="BD474" s="81">
        <f>+'[1]69-72復興'!AU471</f>
        <v>0</v>
      </c>
      <c r="BE474" s="81" t="str">
        <f>+'[1]69-72復興'!AV471</f>
        <v>智</v>
      </c>
      <c r="BF474" s="81" t="str">
        <f>+'[1]69-72復興'!AW471</f>
        <v>智</v>
      </c>
      <c r="BG474" s="81" t="str">
        <f>+'[1]69-72復興'!AX471</f>
        <v>智</v>
      </c>
      <c r="BH474" s="81" t="str">
        <f>+'[1]69-72復興'!AY471</f>
        <v>Line</v>
      </c>
    </row>
    <row r="475" spans="3:60" ht="15">
      <c r="C475" s="1"/>
      <c r="AY475" s="80" t="str">
        <f>+'[1]69-72復興'!D472</f>
        <v>鄧映梅</v>
      </c>
      <c r="AZ475" s="81" t="str">
        <f>+'[1]69-72復興'!K472</f>
        <v>Y</v>
      </c>
      <c r="BA475" s="76">
        <f>+'[1]69-72復興'!AO472</f>
        <v>0</v>
      </c>
      <c r="BB475" s="81">
        <f>+'[1]69-72復興'!AS472</f>
        <v>0</v>
      </c>
      <c r="BC475" s="81">
        <f>+'[1]69-72復興'!AT472</f>
        <v>0</v>
      </c>
      <c r="BD475" s="81">
        <f>+'[1]69-72復興'!AU472</f>
        <v>0</v>
      </c>
      <c r="BE475" s="81" t="str">
        <f>+'[1]69-72復興'!AV472</f>
        <v>愛</v>
      </c>
      <c r="BF475" s="81" t="str">
        <f>+'[1]69-72復興'!AW472</f>
        <v>愛</v>
      </c>
      <c r="BG475" s="81" t="str">
        <f>+'[1]69-72復興'!AX472</f>
        <v>愛</v>
      </c>
      <c r="BH475" s="81">
        <f>+'[1]69-72復興'!AY472</f>
        <v>0</v>
      </c>
    </row>
    <row r="476" spans="3:60" ht="15">
      <c r="C476" s="1"/>
      <c r="AY476" s="80" t="str">
        <f>+'[1]69-72復興'!D473</f>
        <v>鄧祖禹</v>
      </c>
      <c r="AZ476" s="81" t="str">
        <f>+'[1]69-72復興'!K473</f>
        <v>Y</v>
      </c>
      <c r="BA476" s="76">
        <f>+'[1]69-72復興'!AO473</f>
        <v>0</v>
      </c>
      <c r="BB476" s="81">
        <f>+'[1]69-72復興'!AS473</f>
        <v>0</v>
      </c>
      <c r="BC476" s="81">
        <f>+'[1]69-72復興'!AT473</f>
        <v>0</v>
      </c>
      <c r="BD476" s="81">
        <f>+'[1]69-72復興'!AU473</f>
        <v>0</v>
      </c>
      <c r="BE476" s="81">
        <f>+'[1]69-72復興'!AV473</f>
        <v>0</v>
      </c>
      <c r="BF476" s="81">
        <f>+'[1]69-72復興'!AW473</f>
        <v>0</v>
      </c>
      <c r="BG476" s="81" t="str">
        <f>+'[1]69-72復興'!AX473</f>
        <v>信</v>
      </c>
      <c r="BH476" s="81">
        <f>+'[1]69-72復興'!AY473</f>
        <v>0</v>
      </c>
    </row>
    <row r="477" spans="3:60" ht="15">
      <c r="C477" s="1"/>
      <c r="AY477" s="80" t="str">
        <f>+'[1]69-72復興'!D474</f>
        <v>盧碧蓮</v>
      </c>
      <c r="AZ477" s="81">
        <f>+'[1]69-72復興'!K474</f>
        <v>0</v>
      </c>
      <c r="BA477" s="76">
        <f>+'[1]69-72復興'!AO474</f>
        <v>0</v>
      </c>
      <c r="BB477" s="81" t="str">
        <f>+'[1]69-72復興'!AS474</f>
        <v>仁</v>
      </c>
      <c r="BC477" s="81" t="str">
        <f>+'[1]69-72復興'!AT474</f>
        <v>仁</v>
      </c>
      <c r="BD477" s="81" t="str">
        <f>+'[1]69-72復興'!AU474</f>
        <v>信</v>
      </c>
      <c r="BE477" s="81">
        <f>+'[1]69-72復興'!AV474</f>
        <v>0</v>
      </c>
      <c r="BF477" s="81">
        <f>+'[1]69-72復興'!AW474</f>
        <v>0</v>
      </c>
      <c r="BG477" s="81">
        <f>+'[1]69-72復興'!AX474</f>
        <v>0</v>
      </c>
      <c r="BH477" s="81">
        <f>+'[1]69-72復興'!AY474</f>
        <v>0</v>
      </c>
    </row>
    <row r="478" spans="3:60" ht="15">
      <c r="C478" s="1"/>
      <c r="AY478" s="80" t="str">
        <f>+'[1]69-72復興'!D475</f>
        <v>盧慶聖</v>
      </c>
      <c r="AZ478" s="81" t="str">
        <f>+'[1]69-72復興'!K475</f>
        <v>Y</v>
      </c>
      <c r="BA478" s="76">
        <f>+'[1]69-72復興'!AO475</f>
        <v>0</v>
      </c>
      <c r="BB478" s="81" t="str">
        <f>+'[1]69-72復興'!AS475</f>
        <v>孝</v>
      </c>
      <c r="BC478" s="81" t="str">
        <f>+'[1]69-72復興'!AT475</f>
        <v>孝</v>
      </c>
      <c r="BD478" s="81" t="str">
        <f>+'[1]69-72復興'!AU475</f>
        <v>義</v>
      </c>
      <c r="BE478" s="81">
        <f>+'[1]69-72復興'!AV475</f>
        <v>0</v>
      </c>
      <c r="BF478" s="81">
        <f>+'[1]69-72復興'!AW475</f>
        <v>0</v>
      </c>
      <c r="BG478" s="81">
        <f>+'[1]69-72復興'!AX475</f>
        <v>0</v>
      </c>
      <c r="BH478" s="81">
        <f>+'[1]69-72復興'!AY475</f>
        <v>0</v>
      </c>
    </row>
    <row r="479" spans="3:60" ht="15">
      <c r="C479" s="1"/>
      <c r="AY479" s="80" t="str">
        <f>+'[1]69-72復興'!D476</f>
        <v>穆嘯峰</v>
      </c>
      <c r="AZ479" s="81" t="str">
        <f>+'[1]69-72復興'!K476</f>
        <v>Y</v>
      </c>
      <c r="BA479" s="76">
        <f>+'[1]69-72復興'!AO476</f>
        <v>0</v>
      </c>
      <c r="BB479" s="81">
        <f>+'[1]69-72復興'!AS476</f>
        <v>0</v>
      </c>
      <c r="BC479" s="81">
        <f>+'[1]69-72復興'!AT476</f>
        <v>0</v>
      </c>
      <c r="BD479" s="81" t="str">
        <f>+'[1]69-72復興'!AU476</f>
        <v>仁</v>
      </c>
      <c r="BE479" s="81">
        <f>+'[1]69-72復興'!AV476</f>
        <v>0</v>
      </c>
      <c r="BF479" s="81">
        <f>+'[1]69-72復興'!AW476</f>
        <v>0</v>
      </c>
      <c r="BG479" s="81" t="str">
        <f>+'[1]69-72復興'!AX476</f>
        <v>勇</v>
      </c>
      <c r="BH479" s="81">
        <f>+'[1]69-72復興'!AY476</f>
        <v>0</v>
      </c>
    </row>
    <row r="480" spans="3:60" ht="15">
      <c r="C480" s="1"/>
      <c r="AY480" s="80" t="str">
        <f>+'[1]69-72復興'!D477</f>
        <v>蕭明絢</v>
      </c>
      <c r="AZ480" s="81" t="str">
        <f>+'[1]69-72復興'!K477</f>
        <v>Y</v>
      </c>
      <c r="BA480" s="76">
        <f>+'[1]69-72復興'!AO477</f>
        <v>0</v>
      </c>
      <c r="BB480" s="81">
        <f>+'[1]69-72復興'!AS477</f>
        <v>0</v>
      </c>
      <c r="BC480" s="81">
        <f>+'[1]69-72復興'!AT477</f>
        <v>0</v>
      </c>
      <c r="BD480" s="81">
        <f>+'[1]69-72復興'!AU477</f>
        <v>0</v>
      </c>
      <c r="BE480" s="81" t="str">
        <f>+'[1]69-72復興'!AV477</f>
        <v>智</v>
      </c>
      <c r="BF480" s="81" t="str">
        <f>+'[1]69-72復興'!AW477</f>
        <v>智</v>
      </c>
      <c r="BG480" s="81" t="str">
        <f>+'[1]69-72復興'!AX477</f>
        <v>智</v>
      </c>
      <c r="BH480" s="81" t="str">
        <f>+'[1]69-72復興'!AY477</f>
        <v>Line</v>
      </c>
    </row>
    <row r="481" spans="3:60" ht="15">
      <c r="C481" s="1"/>
      <c r="AY481" s="80" t="str">
        <f>+'[1]69-72復興'!D478</f>
        <v>蕭金聰</v>
      </c>
      <c r="AZ481" s="81" t="str">
        <f>+'[1]69-72復興'!K478</f>
        <v>D</v>
      </c>
      <c r="BA481" s="76">
        <f>+'[1]69-72復興'!AO478</f>
        <v>0</v>
      </c>
      <c r="BB481" s="81">
        <f>+'[1]69-72復興'!AS478</f>
        <v>0</v>
      </c>
      <c r="BC481" s="81">
        <f>+'[1]69-72復興'!AT478</f>
        <v>0</v>
      </c>
      <c r="BD481" s="81">
        <f>+'[1]69-72復興'!AU478</f>
        <v>0</v>
      </c>
      <c r="BE481" s="81">
        <f>+'[1]69-72復興'!AV478</f>
        <v>0</v>
      </c>
      <c r="BF481" s="81">
        <f>+'[1]69-72復興'!AW478</f>
        <v>0</v>
      </c>
      <c r="BG481" s="81" t="str">
        <f>+'[1]69-72復興'!AX478</f>
        <v>望</v>
      </c>
      <c r="BH481" s="81">
        <f>+'[1]69-72復興'!AY478</f>
        <v>0</v>
      </c>
    </row>
    <row r="482" spans="3:60" ht="15">
      <c r="C482" s="1"/>
      <c r="AY482" s="80" t="str">
        <f>+'[1]69-72復興'!D479</f>
        <v>蕭經世</v>
      </c>
      <c r="AZ482" s="81" t="str">
        <f>+'[1]69-72復興'!K479</f>
        <v>Y</v>
      </c>
      <c r="BA482" s="76">
        <f>+'[1]69-72復興'!AO479</f>
        <v>0</v>
      </c>
      <c r="BB482" s="81">
        <f>+'[1]69-72復興'!AS479</f>
        <v>0</v>
      </c>
      <c r="BC482" s="81">
        <f>+'[1]69-72復興'!AT479</f>
        <v>0</v>
      </c>
      <c r="BD482" s="81" t="str">
        <f>+'[1]69-72復興'!AU479</f>
        <v>仁</v>
      </c>
      <c r="BE482" s="81">
        <f>+'[1]69-72復興'!AV479</f>
        <v>0</v>
      </c>
      <c r="BF482" s="81">
        <f>+'[1]69-72復興'!AW479</f>
        <v>0</v>
      </c>
      <c r="BG482" s="81">
        <f>+'[1]69-72復興'!AX479</f>
        <v>0</v>
      </c>
      <c r="BH482" s="81">
        <f>+'[1]69-72復興'!AY479</f>
        <v>0</v>
      </c>
    </row>
    <row r="483" spans="3:60" ht="15">
      <c r="C483" s="1"/>
      <c r="AY483" s="80" t="str">
        <f>+'[1]69-72復興'!D480</f>
        <v>蕭黛麗</v>
      </c>
      <c r="AZ483" s="81" t="str">
        <f>+'[1]69-72復興'!K480</f>
        <v>Y</v>
      </c>
      <c r="BA483" s="76">
        <f>+'[1]69-72復興'!AO480</f>
        <v>0</v>
      </c>
      <c r="BB483" s="81" t="str">
        <f>+'[1]69-72復興'!AS480</f>
        <v>愛</v>
      </c>
      <c r="BC483" s="81" t="str">
        <f>+'[1]69-72復興'!AT480</f>
        <v>愛</v>
      </c>
      <c r="BD483" s="81" t="str">
        <f>+'[1]69-72復興'!AU480</f>
        <v>忠</v>
      </c>
      <c r="BE483" s="81">
        <f>+'[1]69-72復興'!AV480</f>
        <v>0</v>
      </c>
      <c r="BF483" s="81">
        <f>+'[1]69-72復興'!AW480</f>
        <v>0</v>
      </c>
      <c r="BG483" s="81">
        <f>+'[1]69-72復興'!AX480</f>
        <v>0</v>
      </c>
      <c r="BH483" s="81">
        <f>+'[1]69-72復興'!AY480</f>
        <v>0</v>
      </c>
    </row>
    <row r="484" spans="3:60" ht="15">
      <c r="C484" s="1"/>
      <c r="AY484" s="80" t="str">
        <f>+'[1]69-72復興'!D481</f>
        <v>賴仲偉</v>
      </c>
      <c r="AZ484" s="81" t="str">
        <f>+'[1]69-72復興'!K481</f>
        <v>Y</v>
      </c>
      <c r="BA484" s="76" t="str">
        <f>+'[1]69-72復興'!AO481</f>
        <v>R2</v>
      </c>
      <c r="BB484" s="81">
        <f>+'[1]69-72復興'!AS481</f>
        <v>0</v>
      </c>
      <c r="BC484" s="81">
        <f>+'[1]69-72復興'!AT481</f>
        <v>0</v>
      </c>
      <c r="BD484" s="81">
        <f>+'[1]69-72復興'!AU481</f>
        <v>0</v>
      </c>
      <c r="BE484" s="81" t="str">
        <f>+'[1]69-72復興'!AV481</f>
        <v>勇</v>
      </c>
      <c r="BF484" s="81" t="str">
        <f>+'[1]69-72復興'!AW481</f>
        <v>信</v>
      </c>
      <c r="BG484" s="81" t="str">
        <f>+'[1]69-72復興'!AX481</f>
        <v>信</v>
      </c>
      <c r="BH484" s="81" t="str">
        <f>+'[1]69-72復興'!AY481</f>
        <v>Line</v>
      </c>
    </row>
    <row r="485" spans="3:60" ht="15">
      <c r="C485" s="1"/>
      <c r="AY485" s="80" t="str">
        <f>+'[1]69-72復興'!D482</f>
        <v>賴美惠</v>
      </c>
      <c r="AZ485" s="81" t="str">
        <f>+'[1]69-72復興'!K482</f>
        <v>Y</v>
      </c>
      <c r="BA485" s="76">
        <f>+'[1]69-72復興'!AO482</f>
        <v>0</v>
      </c>
      <c r="BB485" s="81">
        <f>+'[1]69-72復興'!AS482</f>
        <v>0</v>
      </c>
      <c r="BC485" s="81">
        <f>+'[1]69-72復興'!AT482</f>
        <v>0</v>
      </c>
      <c r="BD485" s="81">
        <f>+'[1]69-72復興'!AU482</f>
        <v>0</v>
      </c>
      <c r="BE485" s="81" t="str">
        <f>+'[1]69-72復興'!AV482</f>
        <v>智</v>
      </c>
      <c r="BF485" s="81" t="str">
        <f>+'[1]69-72復興'!AW482</f>
        <v>智</v>
      </c>
      <c r="BG485" s="81" t="str">
        <f>+'[1]69-72復興'!AX482</f>
        <v>智</v>
      </c>
      <c r="BH485" s="81">
        <f>+'[1]69-72復興'!AY482</f>
        <v>0</v>
      </c>
    </row>
    <row r="486" spans="3:60" ht="15">
      <c r="C486" s="1"/>
      <c r="AY486" s="80" t="str">
        <f>+'[1]69-72復興'!D483</f>
        <v>賴聖勳</v>
      </c>
      <c r="AZ486" s="81" t="str">
        <f>+'[1]69-72復興'!K483</f>
        <v>Y</v>
      </c>
      <c r="BA486" s="76" t="str">
        <f>+'[1]69-72復興'!AO483</f>
        <v>R</v>
      </c>
      <c r="BB486" s="81">
        <f>+'[1]69-72復興'!AS483</f>
        <v>0</v>
      </c>
      <c r="BC486" s="81">
        <f>+'[1]69-72復興'!AT483</f>
        <v>0</v>
      </c>
      <c r="BD486" s="81">
        <f>+'[1]69-72復興'!AU483</f>
        <v>0</v>
      </c>
      <c r="BE486" s="81" t="str">
        <f>+'[1]69-72復興'!AV483</f>
        <v>仁</v>
      </c>
      <c r="BF486" s="81">
        <f>+'[1]69-72復興'!AW483</f>
        <v>0</v>
      </c>
      <c r="BG486" s="81" t="str">
        <f>+'[1]69-72復興'!AX483</f>
        <v>信</v>
      </c>
      <c r="BH486" s="81" t="str">
        <f>+'[1]69-72復興'!AY483</f>
        <v>Line</v>
      </c>
    </row>
    <row r="487" spans="3:60" ht="15">
      <c r="C487" s="1"/>
      <c r="AY487" s="80" t="str">
        <f>+'[1]69-72復興'!D484</f>
        <v>錢介中</v>
      </c>
      <c r="AZ487" s="81" t="str">
        <f>+'[1]69-72復興'!K484</f>
        <v>Y</v>
      </c>
      <c r="BA487" s="76">
        <f>+'[1]69-72復興'!AO484</f>
        <v>0</v>
      </c>
      <c r="BB487" s="81" t="str">
        <f>+'[1]69-72復興'!AS484</f>
        <v>孝</v>
      </c>
      <c r="BC487" s="81" t="str">
        <f>+'[1]69-72復興'!AT484</f>
        <v>孝</v>
      </c>
      <c r="BD487" s="81" t="str">
        <f>+'[1]69-72復興'!AU484</f>
        <v>愛</v>
      </c>
      <c r="BE487" s="81">
        <f>+'[1]69-72復興'!AV484</f>
        <v>0</v>
      </c>
      <c r="BF487" s="81">
        <f>+'[1]69-72復興'!AW484</f>
        <v>0</v>
      </c>
      <c r="BG487" s="81" t="str">
        <f>+'[1]69-72復興'!AX484</f>
        <v>勇</v>
      </c>
      <c r="BH487" s="81">
        <f>+'[1]69-72復興'!AY484</f>
        <v>0</v>
      </c>
    </row>
    <row r="488" spans="3:60" ht="15">
      <c r="C488" s="1"/>
      <c r="AY488" s="80" t="str">
        <f>+'[1]69-72復興'!D485</f>
        <v>錢利民</v>
      </c>
      <c r="AZ488" s="81" t="str">
        <f>+'[1]69-72復興'!K485</f>
        <v>Y</v>
      </c>
      <c r="BA488" s="76">
        <f>+'[1]69-72復興'!AO485</f>
        <v>0</v>
      </c>
      <c r="BB488" s="81" t="str">
        <f>+'[1]69-72復興'!AS485</f>
        <v>愛</v>
      </c>
      <c r="BC488" s="81" t="str">
        <f>+'[1]69-72復興'!AT485</f>
        <v>愛</v>
      </c>
      <c r="BD488" s="81" t="str">
        <f>+'[1]69-72復興'!AU485</f>
        <v>忠</v>
      </c>
      <c r="BE488" s="81">
        <f>+'[1]69-72復興'!AV485</f>
        <v>0</v>
      </c>
      <c r="BF488" s="81">
        <f>+'[1]69-72復興'!AW485</f>
        <v>0</v>
      </c>
      <c r="BG488" s="81">
        <f>+'[1]69-72復興'!AX485</f>
        <v>0</v>
      </c>
      <c r="BH488" s="81">
        <f>+'[1]69-72復興'!AY485</f>
        <v>0</v>
      </c>
    </row>
    <row r="489" spans="3:60" ht="15">
      <c r="C489" s="1"/>
      <c r="AY489" s="80" t="str">
        <f>+'[1]69-72復興'!D486</f>
        <v>錢俊毅</v>
      </c>
      <c r="AZ489" s="81" t="str">
        <f>+'[1]69-72復興'!K486</f>
        <v>Y</v>
      </c>
      <c r="BA489" s="76">
        <f>+'[1]69-72復興'!AO486</f>
        <v>0</v>
      </c>
      <c r="BB489" s="81">
        <f>+'[1]69-72復興'!AS486</f>
        <v>0</v>
      </c>
      <c r="BC489" s="81">
        <f>+'[1]69-72復興'!AT486</f>
        <v>0</v>
      </c>
      <c r="BD489" s="81" t="str">
        <f>+'[1]69-72復興'!AU486</f>
        <v>義</v>
      </c>
      <c r="BE489" s="81">
        <f>+'[1]69-72復興'!AV486</f>
        <v>0</v>
      </c>
      <c r="BF489" s="81">
        <f>+'[1]69-72復興'!AW486</f>
        <v>0</v>
      </c>
      <c r="BG489" s="81">
        <f>+'[1]69-72復興'!AX486</f>
        <v>0</v>
      </c>
      <c r="BH489" s="81">
        <f>+'[1]69-72復興'!AY486</f>
        <v>0</v>
      </c>
    </row>
    <row r="490" spans="3:60" ht="15">
      <c r="C490" s="1"/>
      <c r="AY490" s="80" t="str">
        <f>+'[1]69-72復興'!D487</f>
        <v>閻立信</v>
      </c>
      <c r="AZ490" s="81" t="str">
        <f>+'[1]69-72復興'!K487</f>
        <v>Y</v>
      </c>
      <c r="BA490" s="76">
        <f>+'[1]69-72復興'!AO487</f>
        <v>0</v>
      </c>
      <c r="BB490" s="81">
        <f>+'[1]69-72復興'!AS487</f>
        <v>0</v>
      </c>
      <c r="BC490" s="81">
        <f>+'[1]69-72復興'!AT487</f>
        <v>0</v>
      </c>
      <c r="BD490" s="81">
        <f>+'[1]69-72復興'!AU487</f>
        <v>0</v>
      </c>
      <c r="BE490" s="81">
        <f>+'[1]69-72復興'!AV487</f>
        <v>0</v>
      </c>
      <c r="BF490" s="81">
        <f>+'[1]69-72復興'!AW487</f>
        <v>0</v>
      </c>
      <c r="BG490" s="81" t="str">
        <f>+'[1]69-72復興'!AX487</f>
        <v>仁</v>
      </c>
      <c r="BH490" s="81">
        <f>+'[1]69-72復興'!AY487</f>
        <v>0</v>
      </c>
    </row>
    <row r="491" spans="3:60" ht="15">
      <c r="C491" s="1"/>
      <c r="AY491" s="80" t="str">
        <f>+'[1]69-72復興'!D488</f>
        <v>鮑　敦</v>
      </c>
      <c r="AZ491" s="81" t="str">
        <f>+'[1]69-72復興'!K488</f>
        <v>Y</v>
      </c>
      <c r="BA491" s="76">
        <f>+'[1]69-72復興'!AO488</f>
        <v>0</v>
      </c>
      <c r="BB491" s="81" t="str">
        <f>+'[1]69-72復興'!AS488</f>
        <v>忠</v>
      </c>
      <c r="BC491" s="81" t="str">
        <f>+'[1]69-72復興'!AT488</f>
        <v>忠</v>
      </c>
      <c r="BD491" s="81" t="str">
        <f>+'[1]69-72復興'!AU488</f>
        <v>義</v>
      </c>
      <c r="BE491" s="81" t="str">
        <f>+'[1]69-72復興'!AV488</f>
        <v>望</v>
      </c>
      <c r="BF491" s="81" t="str">
        <f>+'[1]69-72復興'!AW488</f>
        <v>信</v>
      </c>
      <c r="BG491" s="81" t="str">
        <f>+'[1]69-72復興'!AX488</f>
        <v>信</v>
      </c>
      <c r="BH491" s="81">
        <f>+'[1]69-72復興'!AY488</f>
        <v>0</v>
      </c>
    </row>
    <row r="492" spans="3:60" ht="15">
      <c r="C492" s="1"/>
      <c r="AY492" s="80" t="str">
        <f>+'[1]69-72復興'!D489</f>
        <v>龍立華</v>
      </c>
      <c r="AZ492" s="81" t="str">
        <f>+'[1]69-72復興'!K489</f>
        <v>Y</v>
      </c>
      <c r="BA492" s="76">
        <f>+'[1]69-72復興'!AO489</f>
        <v>0</v>
      </c>
      <c r="BB492" s="81">
        <f>+'[1]69-72復興'!AS489</f>
        <v>0</v>
      </c>
      <c r="BC492" s="81">
        <f>+'[1]69-72復興'!AT489</f>
        <v>0</v>
      </c>
      <c r="BD492" s="81" t="str">
        <f>+'[1]69-72復興'!AU489</f>
        <v>愛</v>
      </c>
      <c r="BE492" s="81" t="str">
        <f>+'[1]69-72復興'!AV489</f>
        <v>智</v>
      </c>
      <c r="BF492" s="81" t="str">
        <f>+'[1]69-72復興'!AW489</f>
        <v>智</v>
      </c>
      <c r="BG492" s="81" t="str">
        <f>+'[1]69-72復興'!AX489</f>
        <v>智</v>
      </c>
      <c r="BH492" s="81">
        <f>+'[1]69-72復興'!AY489</f>
        <v>0</v>
      </c>
    </row>
    <row r="493" spans="3:60" ht="15">
      <c r="C493" s="1"/>
      <c r="AY493" s="80" t="str">
        <f>+'[1]69-72復興'!D490</f>
        <v>璩榮昱</v>
      </c>
      <c r="AZ493" s="81" t="str">
        <f>+'[1]69-72復興'!K490</f>
        <v>Y</v>
      </c>
      <c r="BA493" s="76">
        <f>+'[1]69-72復興'!AO490</f>
        <v>0</v>
      </c>
      <c r="BB493" s="81" t="str">
        <f>+'[1]69-72復興'!AS490</f>
        <v>愛？</v>
      </c>
      <c r="BC493" s="81" t="str">
        <f>+'[1]69-72復興'!AT490</f>
        <v>愛</v>
      </c>
      <c r="BD493" s="81" t="str">
        <f>+'[1]69-72復興'!AU490</f>
        <v>仁</v>
      </c>
      <c r="BE493" s="81" t="str">
        <f>+'[1]69-72復興'!AV490</f>
        <v>智</v>
      </c>
      <c r="BF493" s="81" t="str">
        <f>+'[1]69-72復興'!AW490</f>
        <v>智</v>
      </c>
      <c r="BG493" s="81" t="str">
        <f>+'[1]69-72復興'!AX490</f>
        <v>智</v>
      </c>
      <c r="BH493" s="81">
        <f>+'[1]69-72復興'!AY490</f>
        <v>0</v>
      </c>
    </row>
    <row r="494" spans="3:60" ht="15">
      <c r="C494" s="1"/>
      <c r="AY494" s="80" t="str">
        <f>+'[1]69-72復興'!D491</f>
        <v>薛慧津</v>
      </c>
      <c r="AZ494" s="81" t="str">
        <f>+'[1]69-72復興'!K491</f>
        <v>Y</v>
      </c>
      <c r="BA494" s="76">
        <f>+'[1]69-72復興'!AO491</f>
        <v>0</v>
      </c>
      <c r="BB494" s="81">
        <f>+'[1]69-72復興'!AS491</f>
        <v>0</v>
      </c>
      <c r="BC494" s="81">
        <f>+'[1]69-72復興'!AT491</f>
        <v>0</v>
      </c>
      <c r="BD494" s="81">
        <f>+'[1]69-72復興'!AU491</f>
        <v>0</v>
      </c>
      <c r="BE494" s="81" t="str">
        <f>+'[1]69-72復興'!AV491</f>
        <v>愛</v>
      </c>
      <c r="BF494" s="81" t="str">
        <f>+'[1]69-72復興'!AW491</f>
        <v>愛</v>
      </c>
      <c r="BG494" s="81" t="str">
        <f>+'[1]69-72復興'!AX491</f>
        <v>愛</v>
      </c>
      <c r="BH494" s="81">
        <f>+'[1]69-72復興'!AY491</f>
        <v>0</v>
      </c>
    </row>
    <row r="495" spans="3:60" ht="15">
      <c r="C495" s="1"/>
      <c r="AY495" s="80" t="str">
        <f>+'[1]69-72復興'!D492</f>
        <v>謝伶彥</v>
      </c>
      <c r="AZ495" s="81" t="str">
        <f>+'[1]69-72復興'!K492</f>
        <v>Y</v>
      </c>
      <c r="BA495" s="76" t="str">
        <f>+'[1]69-72復興'!AO492</f>
        <v>R</v>
      </c>
      <c r="BB495" s="81">
        <f>+'[1]69-72復興'!AS492</f>
        <v>0</v>
      </c>
      <c r="BC495" s="81">
        <f>+'[1]69-72復興'!AT492</f>
        <v>0</v>
      </c>
      <c r="BD495" s="81">
        <f>+'[1]69-72復興'!AU492</f>
        <v>0</v>
      </c>
      <c r="BE495" s="81" t="str">
        <f>+'[1]69-72復興'!AV492</f>
        <v>智</v>
      </c>
      <c r="BF495" s="81" t="str">
        <f>+'[1]69-72復興'!AW492</f>
        <v>智</v>
      </c>
      <c r="BG495" s="81" t="str">
        <f>+'[1]69-72復興'!AX492</f>
        <v>智</v>
      </c>
      <c r="BH495" s="81" t="str">
        <f>+'[1]69-72復興'!AY492</f>
        <v>Line</v>
      </c>
    </row>
    <row r="496" spans="3:60" ht="15">
      <c r="C496" s="1"/>
      <c r="AY496" s="80" t="str">
        <f>+'[1]69-72復興'!D493</f>
        <v>謝宏彥</v>
      </c>
      <c r="AZ496" s="81" t="str">
        <f>+'[1]69-72復興'!K493</f>
        <v>Y</v>
      </c>
      <c r="BA496" s="76">
        <f>+'[1]69-72復興'!AO493</f>
        <v>0</v>
      </c>
      <c r="BB496" s="81">
        <f>+'[1]69-72復興'!AS493</f>
        <v>0</v>
      </c>
      <c r="BC496" s="81">
        <f>+'[1]69-72復興'!AT493</f>
        <v>0</v>
      </c>
      <c r="BD496" s="81">
        <f>+'[1]69-72復興'!AU493</f>
        <v>0</v>
      </c>
      <c r="BE496" s="81">
        <f>+'[1]69-72復興'!AV493</f>
        <v>0</v>
      </c>
      <c r="BF496" s="81">
        <f>+'[1]69-72復興'!AW493</f>
        <v>0</v>
      </c>
      <c r="BG496" s="81" t="str">
        <f>+'[1]69-72復興'!AX493</f>
        <v>仁</v>
      </c>
      <c r="BH496" s="81">
        <f>+'[1]69-72復興'!AY493</f>
        <v>0</v>
      </c>
    </row>
    <row r="497" spans="3:60" ht="15">
      <c r="C497" s="1"/>
      <c r="AY497" s="80" t="str">
        <f>+'[1]69-72復興'!D494</f>
        <v>謝良璧</v>
      </c>
      <c r="AZ497" s="81" t="str">
        <f>+'[1]69-72復興'!K494</f>
        <v>Y</v>
      </c>
      <c r="BA497" s="76">
        <f>+'[1]69-72復興'!AO494</f>
        <v>0</v>
      </c>
      <c r="BB497" s="81">
        <f>+'[1]69-72復興'!AS494</f>
        <v>0</v>
      </c>
      <c r="BC497" s="81">
        <f>+'[1]69-72復興'!AT494</f>
        <v>0</v>
      </c>
      <c r="BD497" s="81" t="str">
        <f>+'[1]69-72復興'!AU494</f>
        <v>義</v>
      </c>
      <c r="BE497" s="81">
        <f>+'[1]69-72復興'!AV494</f>
        <v>0</v>
      </c>
      <c r="BF497" s="81">
        <f>+'[1]69-72復興'!AW494</f>
        <v>0</v>
      </c>
      <c r="BG497" s="81">
        <f>+'[1]69-72復興'!AX494</f>
        <v>0</v>
      </c>
      <c r="BH497" s="81" t="str">
        <f>+'[1]69-72復興'!AY494</f>
        <v>Line</v>
      </c>
    </row>
    <row r="498" spans="3:60" ht="15">
      <c r="C498" s="1"/>
      <c r="AY498" s="80" t="str">
        <f>+'[1]69-72復興'!D495</f>
        <v>謝婉娉</v>
      </c>
      <c r="AZ498" s="81" t="str">
        <f>+'[1]69-72復興'!K495</f>
        <v>Y</v>
      </c>
      <c r="BA498" s="76">
        <f>+'[1]69-72復興'!AO495</f>
        <v>0</v>
      </c>
      <c r="BB498" s="81" t="str">
        <f>+'[1]69-72復興'!AS495</f>
        <v>仁</v>
      </c>
      <c r="BC498" s="81" t="str">
        <f>+'[1]69-72復興'!AT495</f>
        <v>仁</v>
      </c>
      <c r="BD498" s="81" t="str">
        <f>+'[1]69-72復興'!AU495</f>
        <v>孝</v>
      </c>
      <c r="BE498" s="81">
        <f>+'[1]69-72復興'!AV495</f>
        <v>0</v>
      </c>
      <c r="BF498" s="81">
        <f>+'[1]69-72復興'!AW495</f>
        <v>0</v>
      </c>
      <c r="BG498" s="81">
        <f>+'[1]69-72復興'!AX495</f>
        <v>0</v>
      </c>
      <c r="BH498" s="81">
        <f>+'[1]69-72復興'!AY495</f>
        <v>0</v>
      </c>
    </row>
    <row r="499" spans="3:60" ht="15">
      <c r="C499" s="1"/>
      <c r="AY499" s="80" t="str">
        <f>+'[1]69-72復興'!D496</f>
        <v>謝雪卿</v>
      </c>
      <c r="AZ499" s="81" t="str">
        <f>+'[1]69-72復興'!K496</f>
        <v>Y</v>
      </c>
      <c r="BA499" s="76">
        <f>+'[1]69-72復興'!AO496</f>
        <v>0</v>
      </c>
      <c r="BB499" s="81">
        <f>+'[1]69-72復興'!AS496</f>
        <v>0</v>
      </c>
      <c r="BC499" s="81">
        <f>+'[1]69-72復興'!AT496</f>
        <v>0</v>
      </c>
      <c r="BD499" s="81">
        <f>+'[1]69-72復興'!AU496</f>
        <v>0</v>
      </c>
      <c r="BE499" s="81" t="str">
        <f>+'[1]69-72復興'!AV496</f>
        <v>愛</v>
      </c>
      <c r="BF499" s="81" t="str">
        <f>+'[1]69-72復興'!AW496</f>
        <v>愛</v>
      </c>
      <c r="BG499" s="81" t="str">
        <f>+'[1]69-72復興'!AX496</f>
        <v>愛</v>
      </c>
      <c r="BH499" s="81" t="str">
        <f>+'[1]69-72復興'!AY496</f>
        <v>Line</v>
      </c>
    </row>
    <row r="500" spans="3:60" ht="15">
      <c r="C500" s="1"/>
      <c r="AY500" s="80" t="str">
        <f>+'[1]69-72復興'!D497</f>
        <v>謝瑞齡</v>
      </c>
      <c r="AZ500" s="81" t="str">
        <f>+'[1]69-72復興'!K497</f>
        <v>Y</v>
      </c>
      <c r="BA500" s="76">
        <f>+'[1]69-72復興'!AO497</f>
        <v>0</v>
      </c>
      <c r="BB500" s="81">
        <f>+'[1]69-72復興'!AS497</f>
        <v>0</v>
      </c>
      <c r="BC500" s="81">
        <f>+'[1]69-72復興'!AT497</f>
        <v>0</v>
      </c>
      <c r="BD500" s="81">
        <f>+'[1]69-72復興'!AU497</f>
        <v>0</v>
      </c>
      <c r="BE500" s="81" t="str">
        <f>+'[1]69-72復興'!AV497</f>
        <v>愛</v>
      </c>
      <c r="BF500" s="81" t="str">
        <f>+'[1]69-72復興'!AW497</f>
        <v>愛</v>
      </c>
      <c r="BG500" s="81" t="str">
        <f>+'[1]69-72復興'!AX497</f>
        <v>愛</v>
      </c>
      <c r="BH500" s="81">
        <f>+'[1]69-72復興'!AY497</f>
        <v>0</v>
      </c>
    </row>
    <row r="501" spans="3:60" ht="15">
      <c r="C501" s="1"/>
      <c r="AY501" s="80" t="str">
        <f>+'[1]69-72復興'!D498</f>
        <v>謝蓓虹</v>
      </c>
      <c r="AZ501" s="81">
        <f>+'[1]69-72復興'!K498</f>
        <v>0</v>
      </c>
      <c r="BA501" s="76">
        <f>+'[1]69-72復興'!AO498</f>
        <v>0</v>
      </c>
      <c r="BB501" s="81">
        <f>+'[1]69-72復興'!AS498</f>
        <v>0</v>
      </c>
      <c r="BC501" s="81">
        <f>+'[1]69-72復興'!AT498</f>
        <v>0</v>
      </c>
      <c r="BD501" s="81" t="str">
        <f>+'[1]69-72復興'!AU498</f>
        <v>義</v>
      </c>
      <c r="BE501" s="81">
        <f>+'[1]69-72復興'!AV498</f>
        <v>0</v>
      </c>
      <c r="BF501" s="81">
        <f>+'[1]69-72復興'!AW498</f>
        <v>0</v>
      </c>
      <c r="BG501" s="81">
        <f>+'[1]69-72復興'!AX498</f>
        <v>0</v>
      </c>
      <c r="BH501" s="81">
        <f>+'[1]69-72復興'!AY498</f>
        <v>0</v>
      </c>
    </row>
    <row r="502" spans="3:60" ht="15">
      <c r="C502" s="1"/>
      <c r="AY502" s="80" t="str">
        <f>+'[1]69-72復興'!D499</f>
        <v>叢莉雲</v>
      </c>
      <c r="AZ502" s="81">
        <f>+'[1]69-72復興'!K499</f>
        <v>0</v>
      </c>
      <c r="BA502" s="76">
        <f>+'[1]69-72復興'!AO499</f>
        <v>0</v>
      </c>
      <c r="BB502" s="81" t="str">
        <f>+'[1]69-72復興'!AS499</f>
        <v>忠</v>
      </c>
      <c r="BC502" s="81" t="str">
        <f>+'[1]69-72復興'!AT499</f>
        <v>忠</v>
      </c>
      <c r="BD502" s="81" t="str">
        <f>+'[1]69-72復興'!AU499</f>
        <v>忠</v>
      </c>
      <c r="BE502" s="81">
        <f>+'[1]69-72復興'!AV499</f>
        <v>0</v>
      </c>
      <c r="BF502" s="81">
        <f>+'[1]69-72復興'!AW499</f>
        <v>0</v>
      </c>
      <c r="BG502" s="81">
        <f>+'[1]69-72復興'!AX499</f>
        <v>0</v>
      </c>
      <c r="BH502" s="81">
        <f>+'[1]69-72復興'!AY499</f>
        <v>0</v>
      </c>
    </row>
    <row r="503" spans="3:60" ht="15">
      <c r="C503" s="1"/>
      <c r="AY503" s="80" t="str">
        <f>+'[1]69-72復興'!D500</f>
        <v>簡　瓊</v>
      </c>
      <c r="AZ503" s="81" t="str">
        <f>+'[1]69-72復興'!K500</f>
        <v>Y</v>
      </c>
      <c r="BA503" s="76">
        <f>+'[1]69-72復興'!AO500</f>
        <v>0</v>
      </c>
      <c r="BB503" s="81" t="str">
        <f>+'[1]69-72復興'!AS500</f>
        <v>信</v>
      </c>
      <c r="BC503" s="81" t="str">
        <f>+'[1]69-72復興'!AT500</f>
        <v>信</v>
      </c>
      <c r="BD503" s="81" t="str">
        <f>+'[1]69-72復興'!AU500</f>
        <v>信</v>
      </c>
      <c r="BE503" s="81">
        <f>+'[1]69-72復興'!AV500</f>
        <v>0</v>
      </c>
      <c r="BF503" s="81">
        <f>+'[1]69-72復興'!AW500</f>
        <v>0</v>
      </c>
      <c r="BG503" s="81">
        <f>+'[1]69-72復興'!AX500</f>
        <v>0</v>
      </c>
      <c r="BH503" s="81">
        <f>+'[1]69-72復興'!AY500</f>
        <v>0</v>
      </c>
    </row>
    <row r="504" spans="3:60" ht="15">
      <c r="C504" s="1"/>
      <c r="AY504" s="80" t="str">
        <f>+'[1]69-72復興'!D501</f>
        <v>魏佩英</v>
      </c>
      <c r="AZ504" s="81" t="str">
        <f>+'[1]69-72復興'!K501</f>
        <v>Y</v>
      </c>
      <c r="BA504" s="76">
        <f>+'[1]69-72復興'!AO501</f>
        <v>0</v>
      </c>
      <c r="BB504" s="81">
        <f>+'[1]69-72復興'!AS501</f>
        <v>0</v>
      </c>
      <c r="BC504" s="81">
        <f>+'[1]69-72復興'!AT501</f>
        <v>0</v>
      </c>
      <c r="BD504" s="81" t="str">
        <f>+'[1]69-72復興'!AU501</f>
        <v>孝</v>
      </c>
      <c r="BE504" s="81" t="str">
        <f>+'[1]69-72復興'!AV501</f>
        <v>智</v>
      </c>
      <c r="BF504" s="81" t="str">
        <f>+'[1]69-72復興'!AW501</f>
        <v>智</v>
      </c>
      <c r="BG504" s="81" t="str">
        <f>+'[1]69-72復興'!AX501</f>
        <v>智</v>
      </c>
      <c r="BH504" s="81">
        <f>+'[1]69-72復興'!AY501</f>
        <v>0</v>
      </c>
    </row>
    <row r="505" spans="3:60" ht="15">
      <c r="C505" s="1"/>
      <c r="AY505" s="80" t="str">
        <f>+'[1]69-72復興'!D502</f>
        <v>魏鼎新</v>
      </c>
      <c r="AZ505" s="81" t="str">
        <f>+'[1]69-72復興'!K502</f>
        <v>Y</v>
      </c>
      <c r="BA505" s="76">
        <f>+'[1]69-72復興'!AO502</f>
        <v>0</v>
      </c>
      <c r="BB505" s="81" t="str">
        <f>+'[1]69-72復興'!AS502</f>
        <v>信</v>
      </c>
      <c r="BC505" s="81" t="str">
        <f>+'[1]69-72復興'!AT502</f>
        <v>信</v>
      </c>
      <c r="BD505" s="81" t="str">
        <f>+'[1]69-72復興'!AU502</f>
        <v>孝</v>
      </c>
      <c r="BE505" s="81" t="str">
        <f>+'[1]69-72復興'!AV502</f>
        <v>望</v>
      </c>
      <c r="BF505" s="81" t="str">
        <f>+'[1]69-72復興'!AW502</f>
        <v>信</v>
      </c>
      <c r="BG505" s="81" t="str">
        <f>+'[1]69-72復興'!AX502</f>
        <v>信</v>
      </c>
      <c r="BH505" s="81" t="str">
        <f>+'[1]69-72復興'!AY502</f>
        <v>Line</v>
      </c>
    </row>
    <row r="506" spans="3:60" ht="15">
      <c r="C506" s="1"/>
      <c r="AY506" s="80" t="str">
        <f>+'[1]69-72復興'!D503</f>
        <v>龐厚元</v>
      </c>
      <c r="AZ506" s="81" t="str">
        <f>+'[1]69-72復興'!K503</f>
        <v>Y</v>
      </c>
      <c r="BA506" s="76">
        <f>+'[1]69-72復興'!AO503</f>
        <v>0</v>
      </c>
      <c r="BB506" s="81" t="str">
        <f>+'[1]69-72復興'!AS503</f>
        <v>忠</v>
      </c>
      <c r="BC506" s="81" t="str">
        <f>+'[1]69-72復興'!AT503</f>
        <v>忠</v>
      </c>
      <c r="BD506" s="81" t="str">
        <f>+'[1]69-72復興'!AU503</f>
        <v>信</v>
      </c>
      <c r="BE506" s="81" t="str">
        <f>+'[1]69-72復興'!AV503</f>
        <v>望</v>
      </c>
      <c r="BF506" s="81" t="str">
        <f>+'[1]69-72復興'!AW503</f>
        <v>信</v>
      </c>
      <c r="BG506" s="81" t="str">
        <f>+'[1]69-72復興'!AX503</f>
        <v>信</v>
      </c>
      <c r="BH506" s="81" t="str">
        <f>+'[1]69-72復興'!AY503</f>
        <v>Line</v>
      </c>
    </row>
    <row r="507" spans="3:60" ht="15">
      <c r="C507" s="1"/>
      <c r="AY507" s="80" t="str">
        <f>+'[1]69-72復興'!D504</f>
        <v>龐逸茂</v>
      </c>
      <c r="AZ507" s="81" t="str">
        <f>+'[1]69-72復興'!K504</f>
        <v>Y</v>
      </c>
      <c r="BA507" s="76">
        <f>+'[1]69-72復興'!AO504</f>
        <v>0</v>
      </c>
      <c r="BB507" s="81" t="str">
        <f>+'[1]69-72復興'!AS504</f>
        <v>忠</v>
      </c>
      <c r="BC507" s="81" t="str">
        <f>+'[1]69-72復興'!AT504</f>
        <v>忠</v>
      </c>
      <c r="BD507" s="81" t="str">
        <f>+'[1]69-72復興'!AU504</f>
        <v>信</v>
      </c>
      <c r="BE507" s="81">
        <f>+'[1]69-72復興'!AV504</f>
        <v>0</v>
      </c>
      <c r="BF507" s="81">
        <f>+'[1]69-72復興'!AW504</f>
        <v>0</v>
      </c>
      <c r="BG507" s="81">
        <f>+'[1]69-72復興'!AX504</f>
        <v>0</v>
      </c>
      <c r="BH507" s="81" t="str">
        <f>+'[1]69-72復興'!AY504</f>
        <v>Line</v>
      </c>
    </row>
    <row r="508" spans="3:60" ht="15">
      <c r="C508" s="1"/>
      <c r="AY508" s="80" t="str">
        <f>+'[1]69-72復興'!D505</f>
        <v>譚國偉</v>
      </c>
      <c r="AZ508" s="81" t="str">
        <f>+'[1]69-72復興'!K505</f>
        <v>Y</v>
      </c>
      <c r="BA508" s="76">
        <f>+'[1]69-72復興'!AO505</f>
        <v>0</v>
      </c>
      <c r="BB508" s="81">
        <f>+'[1]69-72復興'!AS505</f>
        <v>0</v>
      </c>
      <c r="BC508" s="81">
        <f>+'[1]69-72復興'!AT505</f>
        <v>0</v>
      </c>
      <c r="BD508" s="81">
        <f>+'[1]69-72復興'!AU505</f>
        <v>0</v>
      </c>
      <c r="BE508" s="81" t="str">
        <f>+'[1]69-72復興'!AV505</f>
        <v>信</v>
      </c>
      <c r="BF508" s="81" t="str">
        <f>+'[1]69-72復興'!AW505</f>
        <v>信</v>
      </c>
      <c r="BG508" s="81" t="str">
        <f>+'[1]69-72復興'!AX505</f>
        <v>信</v>
      </c>
      <c r="BH508" s="81" t="str">
        <f>+'[1]69-72復興'!AY505</f>
        <v>Line</v>
      </c>
    </row>
    <row r="509" spans="3:60" ht="15">
      <c r="C509" s="1"/>
      <c r="AY509" s="80" t="str">
        <f>+'[1]69-72復興'!D506</f>
        <v>關振乾</v>
      </c>
      <c r="AZ509" s="81" t="str">
        <f>+'[1]69-72復興'!K506</f>
        <v>Y</v>
      </c>
      <c r="BA509" s="76">
        <f>+'[1]69-72復興'!AO506</f>
        <v>0</v>
      </c>
      <c r="BB509" s="81">
        <f>+'[1]69-72復興'!AS506</f>
        <v>0</v>
      </c>
      <c r="BC509" s="81">
        <f>+'[1]69-72復興'!AT506</f>
        <v>0</v>
      </c>
      <c r="BD509" s="81" t="str">
        <f>+'[1]69-72復興'!AU506</f>
        <v>愛</v>
      </c>
      <c r="BE509" s="81">
        <f>+'[1]69-72復興'!AV506</f>
        <v>0</v>
      </c>
      <c r="BF509" s="81">
        <f>+'[1]69-72復興'!AW506</f>
        <v>0</v>
      </c>
      <c r="BG509" s="81">
        <f>+'[1]69-72復興'!AX506</f>
        <v>0</v>
      </c>
      <c r="BH509" s="81">
        <f>+'[1]69-72復興'!AY506</f>
        <v>0</v>
      </c>
    </row>
    <row r="510" spans="3:60" ht="15">
      <c r="C510" s="1"/>
      <c r="AY510" s="80" t="str">
        <f>+'[1]69-72復興'!D507</f>
        <v>嚴文博</v>
      </c>
      <c r="AZ510" s="81">
        <f>+'[1]69-72復興'!K507</f>
        <v>0</v>
      </c>
      <c r="BA510" s="76">
        <f>+'[1]69-72復興'!AO507</f>
        <v>0</v>
      </c>
      <c r="BB510" s="81">
        <f>+'[1]69-72復興'!AS507</f>
        <v>0</v>
      </c>
      <c r="BC510" s="81">
        <f>+'[1]69-72復興'!AT507</f>
        <v>0</v>
      </c>
      <c r="BD510" s="81">
        <f>+'[1]69-72復興'!AU507</f>
        <v>0</v>
      </c>
      <c r="BE510" s="81">
        <f>+'[1]69-72復興'!AV507</f>
        <v>0</v>
      </c>
      <c r="BF510" s="81">
        <f>+'[1]69-72復興'!AW507</f>
        <v>0</v>
      </c>
      <c r="BG510" s="81" t="str">
        <f>+'[1]69-72復興'!AX507</f>
        <v>勇</v>
      </c>
      <c r="BH510" s="81">
        <f>+'[1]69-72復興'!AY507</f>
        <v>0</v>
      </c>
    </row>
    <row r="511" spans="3:60" ht="15">
      <c r="C511" s="1"/>
      <c r="AY511" s="80" t="str">
        <f>+'[1]69-72復興'!D508</f>
        <v>嚴啟榮</v>
      </c>
      <c r="AZ511" s="81">
        <f>+'[1]69-72復興'!K508</f>
        <v>0</v>
      </c>
      <c r="BA511" s="76">
        <f>+'[1]69-72復興'!AO508</f>
        <v>0</v>
      </c>
      <c r="BB511" s="81">
        <f>+'[1]69-72復興'!AS508</f>
        <v>0</v>
      </c>
      <c r="BC511" s="81">
        <f>+'[1]69-72復興'!AT508</f>
        <v>0</v>
      </c>
      <c r="BD511" s="81" t="str">
        <f>+'[1]69-72復興'!AU508</f>
        <v>愛</v>
      </c>
      <c r="BE511" s="81">
        <f>+'[1]69-72復興'!AV508</f>
        <v>0</v>
      </c>
      <c r="BF511" s="81">
        <f>+'[1]69-72復興'!AW508</f>
        <v>0</v>
      </c>
      <c r="BG511" s="81">
        <f>+'[1]69-72復興'!AX508</f>
        <v>0</v>
      </c>
      <c r="BH511" s="81">
        <f>+'[1]69-72復興'!AY508</f>
        <v>0</v>
      </c>
    </row>
    <row r="512" spans="3:60" ht="15">
      <c r="C512" s="1"/>
      <c r="AY512" s="80" t="str">
        <f>+'[1]69-72復興'!D509</f>
        <v>蘇　紅</v>
      </c>
      <c r="AZ512" s="81" t="str">
        <f>+'[1]69-72復興'!K509</f>
        <v>D</v>
      </c>
      <c r="BA512" s="76">
        <f>+'[1]69-72復興'!AO509</f>
        <v>0</v>
      </c>
      <c r="BB512" s="81" t="str">
        <f>+'[1]69-72復興'!AS509</f>
        <v>仁</v>
      </c>
      <c r="BC512" s="81" t="str">
        <f>+'[1]69-72復興'!AT509</f>
        <v>仁</v>
      </c>
      <c r="BD512" s="81" t="str">
        <f>+'[1]69-72復興'!AU509</f>
        <v>信</v>
      </c>
      <c r="BE512" s="81">
        <f>+'[1]69-72復興'!AV509</f>
        <v>0</v>
      </c>
      <c r="BF512" s="81">
        <f>+'[1]69-72復興'!AW509</f>
        <v>0</v>
      </c>
      <c r="BG512" s="81">
        <f>+'[1]69-72復興'!AX509</f>
        <v>0</v>
      </c>
      <c r="BH512" s="81">
        <f>+'[1]69-72復興'!AY509</f>
        <v>0</v>
      </c>
    </row>
    <row r="513" spans="3:60" ht="15">
      <c r="C513" s="1"/>
      <c r="AY513" s="80" t="str">
        <f>+'[1]69-72復興'!D510</f>
        <v>顧振球</v>
      </c>
      <c r="AZ513" s="81" t="str">
        <f>+'[1]69-72復興'!K510</f>
        <v>Y</v>
      </c>
      <c r="BA513" s="76">
        <f>+'[1]69-72復興'!AO510</f>
        <v>0</v>
      </c>
      <c r="BB513" s="81">
        <f>+'[1]69-72復興'!AS510</f>
        <v>0</v>
      </c>
      <c r="BC513" s="81">
        <f>+'[1]69-72復興'!AT510</f>
        <v>0</v>
      </c>
      <c r="BD513" s="81" t="str">
        <f>+'[1]69-72復興'!AU510</f>
        <v>義</v>
      </c>
      <c r="BE513" s="81">
        <f>+'[1]69-72復興'!AV510</f>
        <v>0</v>
      </c>
      <c r="BF513" s="81">
        <f>+'[1]69-72復興'!AW510</f>
        <v>0</v>
      </c>
      <c r="BG513" s="81">
        <f>+'[1]69-72復興'!AX510</f>
        <v>0</v>
      </c>
      <c r="BH513" s="81">
        <f>+'[1]69-72復興'!AY510</f>
        <v>0</v>
      </c>
    </row>
    <row r="514" spans="3:60" ht="15">
      <c r="C514" s="1"/>
      <c r="AY514" s="80" t="str">
        <f>+'[1]69-72復興'!D511</f>
        <v>龔仁懿</v>
      </c>
      <c r="AZ514" s="81" t="str">
        <f>+'[1]69-72復興'!K511</f>
        <v>Y</v>
      </c>
      <c r="BA514" s="76">
        <f>+'[1]69-72復興'!AO511</f>
        <v>0</v>
      </c>
      <c r="BB514" s="81">
        <f>+'[1]69-72復興'!AS511</f>
        <v>0</v>
      </c>
      <c r="BC514" s="81">
        <f>+'[1]69-72復興'!AT511</f>
        <v>0</v>
      </c>
      <c r="BD514" s="81">
        <f>+'[1]69-72復興'!AU511</f>
        <v>0</v>
      </c>
      <c r="BE514" s="81" t="str">
        <f>+'[1]69-72復興'!AV511</f>
        <v>智</v>
      </c>
      <c r="BF514" s="81" t="str">
        <f>+'[1]69-72復興'!AW511</f>
        <v>智</v>
      </c>
      <c r="BG514" s="81" t="str">
        <f>+'[1]69-72復興'!AX511</f>
        <v>智</v>
      </c>
      <c r="BH514" s="81" t="str">
        <f>+'[1]69-72復興'!AY511</f>
        <v>Line</v>
      </c>
    </row>
    <row r="515" spans="3:60" ht="15">
      <c r="C515" s="1"/>
      <c r="AY515" s="80" t="str">
        <f>+'[1]69-72復興'!D512</f>
        <v>龔友誠</v>
      </c>
      <c r="AZ515" s="81" t="str">
        <f>+'[1]69-72復興'!K512</f>
        <v>D</v>
      </c>
      <c r="BA515" s="76">
        <f>+'[1]69-72復興'!AO512</f>
        <v>0</v>
      </c>
      <c r="BB515" s="81" t="str">
        <f>+'[1]69-72復興'!AS512</f>
        <v>忠</v>
      </c>
      <c r="BC515" s="81" t="str">
        <f>+'[1]69-72復興'!AT512</f>
        <v>忠</v>
      </c>
      <c r="BD515" s="81" t="str">
        <f>+'[1]69-72復興'!AU512</f>
        <v>忠</v>
      </c>
      <c r="BE515" s="81">
        <f>+'[1]69-72復興'!AV512</f>
        <v>0</v>
      </c>
      <c r="BF515" s="81">
        <f>+'[1]69-72復興'!AW512</f>
        <v>0</v>
      </c>
      <c r="BG515" s="81" t="str">
        <f>+'[1]69-72復興'!AX512</f>
        <v>望</v>
      </c>
      <c r="BH515" s="81">
        <f>+'[1]69-72復興'!AY512</f>
        <v>0</v>
      </c>
    </row>
    <row r="516" spans="3:60" ht="15">
      <c r="C516" s="1"/>
      <c r="AY516" s="80" t="str">
        <f>+'[1]69-72復興'!D513</f>
        <v>龔台飛</v>
      </c>
      <c r="AZ516" s="81">
        <f>+'[1]69-72復興'!K513</f>
        <v>0</v>
      </c>
      <c r="BA516" s="76">
        <f>+'[1]69-72復興'!AO513</f>
        <v>0</v>
      </c>
      <c r="BB516" s="81">
        <f>+'[1]69-72復興'!AS513</f>
        <v>0</v>
      </c>
      <c r="BC516" s="81">
        <f>+'[1]69-72復興'!AT513</f>
        <v>0</v>
      </c>
      <c r="BD516" s="81">
        <f>+'[1]69-72復興'!AU513</f>
        <v>0</v>
      </c>
      <c r="BE516" s="81">
        <f>+'[1]69-72復興'!AV513</f>
        <v>0</v>
      </c>
      <c r="BF516" s="81">
        <f>+'[1]69-72復興'!AW513</f>
        <v>0</v>
      </c>
      <c r="BG516" s="81" t="str">
        <f>+'[1]69-72復興'!AX513</f>
        <v>勇</v>
      </c>
      <c r="BH516" s="81">
        <f>+'[1]69-72復興'!AY513</f>
        <v>0</v>
      </c>
    </row>
    <row r="517" spans="3:60" ht="15">
      <c r="C517" s="1"/>
      <c r="AY517" s="80" t="str">
        <f>+'[1]69-72復興'!D514</f>
        <v>龔治國</v>
      </c>
      <c r="AZ517" s="81" t="str">
        <f>+'[1]69-72復興'!K514</f>
        <v>Y</v>
      </c>
      <c r="BA517" s="76">
        <f>+'[1]69-72復興'!AO514</f>
        <v>0</v>
      </c>
      <c r="BB517" s="81">
        <f>+'[1]69-72復興'!AS514</f>
        <v>0</v>
      </c>
      <c r="BC517" s="81">
        <f>+'[1]69-72復興'!AT514</f>
        <v>0</v>
      </c>
      <c r="BD517" s="81" t="str">
        <f>+'[1]69-72復興'!AU514</f>
        <v>仁</v>
      </c>
      <c r="BE517" s="81">
        <f>+'[1]69-72復興'!AV514</f>
        <v>0</v>
      </c>
      <c r="BF517" s="81">
        <f>+'[1]69-72復興'!AW514</f>
        <v>0</v>
      </c>
      <c r="BG517" s="81">
        <f>+'[1]69-72復興'!AX514</f>
        <v>0</v>
      </c>
      <c r="BH517" s="81" t="str">
        <f>+'[1]69-72復興'!AY514</f>
        <v>Line</v>
      </c>
    </row>
    <row r="518" spans="3:60" ht="15">
      <c r="C518" s="1"/>
      <c r="AY518" s="80" t="str">
        <f>+'[1]69-72復興'!D515</f>
        <v>譚小文</v>
      </c>
      <c r="AZ518" s="81" t="str">
        <f>+'[1]69-72復興'!K515</f>
        <v>Y</v>
      </c>
      <c r="BA518" s="76">
        <f>+'[1]69-72復興'!AO515</f>
        <v>0</v>
      </c>
      <c r="BB518" s="81">
        <f>+'[1]69-72復興'!AS515</f>
        <v>0</v>
      </c>
      <c r="BC518" s="81">
        <f>+'[1]69-72復興'!AT515</f>
        <v>0</v>
      </c>
      <c r="BD518" s="81">
        <f>+'[1]69-72復興'!AU515</f>
        <v>0</v>
      </c>
      <c r="BE518" s="81">
        <f>+'[1]69-72復興'!AV515</f>
        <v>0</v>
      </c>
      <c r="BF518" s="81">
        <f>+'[1]69-72復興'!AW515</f>
        <v>0</v>
      </c>
      <c r="BG518" s="81">
        <f>+'[1]69-72復興'!AX515</f>
        <v>0</v>
      </c>
      <c r="BH518" s="81">
        <f>+'[1]69-72復興'!AY515</f>
        <v>0</v>
      </c>
    </row>
    <row r="519" spans="3:60" ht="15">
      <c r="C519" s="1"/>
      <c r="AY519" s="80" t="str">
        <f>+'[1]69-72復興'!D516</f>
        <v>雷威遠</v>
      </c>
      <c r="AZ519" s="81" t="str">
        <f>+'[1]69-72復興'!K516</f>
        <v>D</v>
      </c>
      <c r="BA519" s="76">
        <f>+'[1]69-72復興'!AO516</f>
        <v>0</v>
      </c>
      <c r="BB519" s="81">
        <f>+'[1]69-72復興'!AS516</f>
        <v>0</v>
      </c>
      <c r="BC519" s="81">
        <f>+'[1]69-72復興'!AT516</f>
        <v>0</v>
      </c>
      <c r="BD519" s="81">
        <f>+'[1]69-72復興'!AU516</f>
        <v>0</v>
      </c>
      <c r="BE519" s="81" t="str">
        <f>+'[1]69-72復興'!AV516</f>
        <v>毅</v>
      </c>
      <c r="BF519" s="81">
        <f>+'[1]69-72復興'!AW516</f>
        <v>0</v>
      </c>
      <c r="BG519" s="81">
        <f>+'[1]69-72復興'!AX516</f>
        <v>0</v>
      </c>
      <c r="BH519" s="81">
        <f>+'[1]69-72復興'!AY516</f>
        <v>0</v>
      </c>
    </row>
    <row r="520" spans="3:60" ht="15">
      <c r="C520" s="1"/>
      <c r="AY520" s="80" t="str">
        <f>+'[1]69-72復興'!D517</f>
        <v>胡林森</v>
      </c>
      <c r="AZ520" s="81" t="str">
        <f>+'[1]69-72復興'!K517</f>
        <v>Y</v>
      </c>
      <c r="BA520" s="76">
        <f>+'[1]69-72復興'!AO517</f>
        <v>0</v>
      </c>
      <c r="BB520" s="81">
        <f>+'[1]69-72復興'!AS517</f>
        <v>0</v>
      </c>
      <c r="BC520" s="81">
        <f>+'[1]69-72復興'!AT517</f>
        <v>0</v>
      </c>
      <c r="BD520" s="81">
        <f>+'[1]69-72復興'!AU517</f>
        <v>0</v>
      </c>
      <c r="BE520" s="81" t="str">
        <f>+'[1]69-72復興'!AV517</f>
        <v>毅</v>
      </c>
      <c r="BF520" s="81">
        <f>+'[1]69-72復興'!AW517</f>
        <v>0</v>
      </c>
      <c r="BG520" s="81">
        <f>+'[1]69-72復興'!AX517</f>
        <v>0</v>
      </c>
      <c r="BH520" s="81">
        <f>+'[1]69-72復興'!AY517</f>
        <v>0</v>
      </c>
    </row>
    <row r="521" spans="3:60" ht="15">
      <c r="C521" s="1"/>
      <c r="AY521" s="80" t="str">
        <f>+'[1]69-72復興'!D518</f>
        <v>韓安琪</v>
      </c>
      <c r="AZ521" s="81">
        <f>+'[1]69-72復興'!K518</f>
        <v>0</v>
      </c>
      <c r="BA521" s="76">
        <f>+'[1]69-72復興'!AO518</f>
        <v>0</v>
      </c>
      <c r="BB521" s="81">
        <f>+'[1]69-72復興'!AS518</f>
        <v>0</v>
      </c>
      <c r="BC521" s="81">
        <f>+'[1]69-72復興'!AT518</f>
        <v>0</v>
      </c>
      <c r="BD521" s="81">
        <f>+'[1]69-72復興'!AU518</f>
        <v>0</v>
      </c>
      <c r="BE521" s="81">
        <f>+'[1]69-72復興'!AV518</f>
        <v>0</v>
      </c>
      <c r="BF521" s="81">
        <f>+'[1]69-72復興'!AW518</f>
        <v>0</v>
      </c>
      <c r="BG521" s="81">
        <f>+'[1]69-72復興'!AX518</f>
        <v>0</v>
      </c>
      <c r="BH521" s="81">
        <f>+'[1]69-72復興'!AY518</f>
        <v>0</v>
      </c>
    </row>
    <row r="522" spans="3:60" ht="15">
      <c r="C522" s="1"/>
      <c r="AY522" s="80" t="str">
        <f>+'[1]69-72復興'!D519</f>
        <v>黃逸昇</v>
      </c>
      <c r="AZ522" s="81" t="str">
        <f>+'[1]69-72復興'!K519</f>
        <v>Y</v>
      </c>
      <c r="BA522" s="76">
        <f>+'[1]69-72復興'!AO519</f>
        <v>0</v>
      </c>
      <c r="BB522" s="81">
        <f>+'[1]69-72復興'!AS519</f>
        <v>0</v>
      </c>
      <c r="BC522" s="81">
        <f>+'[1]69-72復興'!AT519</f>
        <v>0</v>
      </c>
      <c r="BD522" s="81">
        <f>+'[1]69-72復興'!AU519</f>
        <v>0</v>
      </c>
      <c r="BE522" s="81">
        <f>+'[1]69-72復興'!AV519</f>
        <v>0</v>
      </c>
      <c r="BF522" s="81">
        <f>+'[1]69-72復興'!AW519</f>
        <v>0</v>
      </c>
      <c r="BG522" s="81" t="str">
        <f>+'[1]69-72復興'!AX519</f>
        <v>仁</v>
      </c>
      <c r="BH522" s="81">
        <f>+'[1]69-72復興'!AY519</f>
        <v>0</v>
      </c>
    </row>
    <row r="523" spans="3:60" ht="15">
      <c r="C523" s="1"/>
      <c r="AY523" s="80" t="str">
        <f>+'[1]69-72復興'!D520</f>
        <v>齊德俊</v>
      </c>
      <c r="AZ523" s="81" t="str">
        <f>+'[1]69-72復興'!K520</f>
        <v>Y</v>
      </c>
      <c r="BA523" s="76">
        <f>+'[1]69-72復興'!AO520</f>
        <v>0</v>
      </c>
      <c r="BB523" s="81">
        <f>+'[1]69-72復興'!AS520</f>
      </c>
      <c r="BC523" s="81">
        <f>+'[1]69-72復興'!AT520</f>
      </c>
      <c r="BD523" s="81">
        <f>+'[1]69-72復興'!AU520</f>
        <v>0</v>
      </c>
      <c r="BE523" s="81">
        <f>+'[1]69-72復興'!AV520</f>
        <v>0</v>
      </c>
      <c r="BF523" s="81">
        <f>+'[1]69-72復興'!AW520</f>
        <v>0</v>
      </c>
      <c r="BG523" s="81" t="str">
        <f>+'[1]69-72復興'!AX520</f>
        <v>仁</v>
      </c>
      <c r="BH523" s="81">
        <f>+'[1]69-72復興'!AY520</f>
        <v>0</v>
      </c>
    </row>
    <row r="524" spans="3:60" ht="15">
      <c r="C524" s="1"/>
      <c r="AY524" s="80" t="str">
        <f>+'[1]69-72復興'!D521</f>
        <v>周其順</v>
      </c>
      <c r="AZ524" s="81">
        <f>+'[1]69-72復興'!K521</f>
        <v>0</v>
      </c>
      <c r="BA524" s="76">
        <f>+'[1]69-72復興'!AO521</f>
        <v>0</v>
      </c>
      <c r="BB524" s="81">
        <f>+'[1]69-72復興'!AS521</f>
        <v>0</v>
      </c>
      <c r="BC524" s="81">
        <f>+'[1]69-72復興'!AT521</f>
        <v>0</v>
      </c>
      <c r="BD524" s="81">
        <f>+'[1]69-72復興'!AU521</f>
        <v>0</v>
      </c>
      <c r="BE524" s="81">
        <f>+'[1]69-72復興'!AV521</f>
        <v>0</v>
      </c>
      <c r="BF524" s="81">
        <f>+'[1]69-72復興'!AW521</f>
        <v>0</v>
      </c>
      <c r="BG524" s="81" t="str">
        <f>+'[1]69-72復興'!AX521</f>
        <v>仁</v>
      </c>
      <c r="BH524" s="81">
        <f>+'[1]69-72復興'!AY521</f>
        <v>0</v>
      </c>
    </row>
    <row r="525" spans="3:60" ht="15">
      <c r="C525" s="1"/>
      <c r="AY525" s="80" t="str">
        <f>+'[1]69-72復興'!D522</f>
        <v>衡玉英</v>
      </c>
      <c r="AZ525" s="81">
        <f>+'[1]69-72復興'!K522</f>
        <v>0</v>
      </c>
      <c r="BA525" s="76">
        <f>+'[1]69-72復興'!AO522</f>
        <v>0</v>
      </c>
      <c r="BB525" s="81" t="str">
        <f>+'[1]69-72復興'!AS522</f>
        <v>仁</v>
      </c>
      <c r="BC525" s="81" t="str">
        <f>+'[1]69-72復興'!AT522</f>
        <v>仁</v>
      </c>
      <c r="BD525" s="81" t="str">
        <f>+'[1]69-72復興'!AU522</f>
        <v>仁</v>
      </c>
      <c r="BE525" s="81">
        <f>+'[1]69-72復興'!AV522</f>
        <v>0</v>
      </c>
      <c r="BF525" s="81">
        <f>+'[1]69-72復興'!AW522</f>
        <v>0</v>
      </c>
      <c r="BG525" s="81">
        <f>+'[1]69-72復興'!AX522</f>
        <v>0</v>
      </c>
      <c r="BH525" s="81">
        <f>+'[1]69-72復興'!AY522</f>
        <v>0</v>
      </c>
    </row>
    <row r="526" spans="3:60" ht="15">
      <c r="C526" s="1"/>
      <c r="AY526" s="80" t="str">
        <f>+'[1]69-72復興'!D523</f>
        <v>李福華</v>
      </c>
      <c r="AZ526" s="81">
        <f>+'[1]69-72復興'!K523</f>
        <v>0</v>
      </c>
      <c r="BA526" s="76">
        <f>+'[1]69-72復興'!AO523</f>
        <v>0</v>
      </c>
      <c r="BB526" s="81">
        <f>+'[1]69-72復興'!AS523</f>
        <v>0</v>
      </c>
      <c r="BC526" s="81">
        <f>+'[1]69-72復興'!AT523</f>
        <v>0</v>
      </c>
      <c r="BD526" s="81" t="str">
        <f>+'[1]69-72復興'!AU523</f>
        <v>義</v>
      </c>
      <c r="BE526" s="81">
        <f>+'[1]69-72復興'!AV523</f>
        <v>0</v>
      </c>
      <c r="BF526" s="81">
        <f>+'[1]69-72復興'!AW523</f>
        <v>0</v>
      </c>
      <c r="BG526" s="81">
        <f>+'[1]69-72復興'!AX523</f>
        <v>0</v>
      </c>
      <c r="BH526" s="81">
        <f>+'[1]69-72復興'!AY523</f>
        <v>0</v>
      </c>
    </row>
    <row r="527" spans="3:60" ht="15">
      <c r="C527" s="1"/>
      <c r="AY527" s="80" t="str">
        <f>+'[1]69-72復興'!D524</f>
        <v>馬蕙芬</v>
      </c>
      <c r="AZ527" s="81" t="str">
        <f>+'[1]69-72復興'!K524</f>
        <v>Y</v>
      </c>
      <c r="BA527" s="76">
        <f>+'[1]69-72復興'!AO524</f>
        <v>0</v>
      </c>
      <c r="BB527" s="81">
        <f>+'[1]69-72復興'!AS524</f>
        <v>0</v>
      </c>
      <c r="BC527" s="81">
        <f>+'[1]69-72復興'!AT524</f>
        <v>0</v>
      </c>
      <c r="BD527" s="81">
        <f>+'[1]69-72復興'!AU524</f>
        <v>0</v>
      </c>
      <c r="BE527" s="81" t="str">
        <f>+'[1]69-72復興'!AV524</f>
        <v>智</v>
      </c>
      <c r="BF527" s="81" t="str">
        <f>+'[1]69-72復興'!AW524</f>
        <v>智</v>
      </c>
      <c r="BG527" s="81" t="str">
        <f>+'[1]69-72復興'!AX524</f>
        <v>智</v>
      </c>
      <c r="BH527" s="81">
        <f>+'[1]69-72復興'!AY524</f>
        <v>0</v>
      </c>
    </row>
    <row r="528" spans="3:60" ht="15">
      <c r="C528" s="1"/>
      <c r="AY528" s="80" t="str">
        <f>+'[1]69-72復興'!D525</f>
        <v>何中瑋</v>
      </c>
      <c r="AZ528" s="81" t="str">
        <f>+'[1]69-72復興'!K525</f>
        <v>Y</v>
      </c>
      <c r="BA528" s="76">
        <f>+'[1]69-72復興'!AO525</f>
        <v>0</v>
      </c>
      <c r="BB528" s="81">
        <f>+'[1]69-72復興'!AS525</f>
        <v>0</v>
      </c>
      <c r="BC528" s="81">
        <f>+'[1]69-72復興'!AT525</f>
        <v>0</v>
      </c>
      <c r="BD528" s="81">
        <f>+'[1]69-72復興'!AU525</f>
        <v>0</v>
      </c>
      <c r="BE528" s="81">
        <f>+'[1]69-72復興'!AV525</f>
        <v>0</v>
      </c>
      <c r="BF528" s="81">
        <f>+'[1]69-72復興'!AW525</f>
        <v>0</v>
      </c>
      <c r="BG528" s="81">
        <f>+'[1]69-72復興'!AX525</f>
        <v>0</v>
      </c>
      <c r="BH528" s="81">
        <f>+'[1]69-72復興'!AY525</f>
        <v>0</v>
      </c>
    </row>
    <row r="529" spans="3:60" ht="15">
      <c r="C529" s="1"/>
      <c r="AY529" s="80" t="str">
        <f>+'[1]69-72復興'!D526</f>
        <v>王耀華</v>
      </c>
      <c r="AZ529" s="81">
        <f>+'[1]69-72復興'!K526</f>
        <v>0</v>
      </c>
      <c r="BA529" s="76">
        <f>+'[1]69-72復興'!AO526</f>
        <v>0</v>
      </c>
      <c r="BB529" s="81">
        <f>+'[1]69-72復興'!AS526</f>
        <v>0</v>
      </c>
      <c r="BC529" s="81">
        <f>+'[1]69-72復興'!AT526</f>
        <v>0</v>
      </c>
      <c r="BD529" s="81">
        <f>+'[1]69-72復興'!AU526</f>
        <v>0</v>
      </c>
      <c r="BE529" s="81">
        <f>+'[1]69-72復興'!AV526</f>
        <v>0</v>
      </c>
      <c r="BF529" s="81">
        <f>+'[1]69-72復興'!AW526</f>
        <v>0</v>
      </c>
      <c r="BG529" s="81">
        <f>+'[1]69-72復興'!AX526</f>
        <v>0</v>
      </c>
      <c r="BH529" s="81">
        <f>+'[1]69-72復興'!AY526</f>
        <v>0</v>
      </c>
    </row>
    <row r="530" spans="3:60" ht="15">
      <c r="C530" s="1"/>
      <c r="AY530" s="80" t="str">
        <f>+'[1]69-72復興'!D527</f>
        <v>王宇音</v>
      </c>
      <c r="AZ530" s="81">
        <f>+'[1]69-72復興'!K527</f>
        <v>0</v>
      </c>
      <c r="BA530" s="76">
        <f>+'[1]69-72復興'!AO527</f>
        <v>0</v>
      </c>
      <c r="BB530" s="81" t="str">
        <f>+'[1]69-72復興'!AS527</f>
        <v>信</v>
      </c>
      <c r="BC530" s="81" t="str">
        <f>+'[1]69-72復興'!AT527</f>
        <v>信</v>
      </c>
      <c r="BD530" s="81" t="str">
        <f>+'[1]69-72復興'!AU527</f>
        <v>忠</v>
      </c>
      <c r="BE530" s="81">
        <f>+'[1]69-72復興'!AV527</f>
        <v>0</v>
      </c>
      <c r="BF530" s="81">
        <f>+'[1]69-72復興'!AW527</f>
        <v>0</v>
      </c>
      <c r="BG530" s="81">
        <f>+'[1]69-72復興'!AX527</f>
        <v>0</v>
      </c>
      <c r="BH530" s="81">
        <f>+'[1]69-72復興'!AY527</f>
        <v>0</v>
      </c>
    </row>
    <row r="531" spans="3:60" ht="15">
      <c r="C531" s="1"/>
      <c r="AY531" s="80" t="str">
        <f>+'[1]69-72復興'!D528</f>
        <v>顧仲斌</v>
      </c>
      <c r="AZ531" s="81">
        <f>+'[1]69-72復興'!K528</f>
        <v>0</v>
      </c>
      <c r="BA531" s="76">
        <f>+'[1]69-72復興'!AO528</f>
        <v>0</v>
      </c>
      <c r="BB531" s="81">
        <f>+'[1]69-72復興'!AS528</f>
        <v>0</v>
      </c>
      <c r="BC531" s="81">
        <f>+'[1]69-72復興'!AT528</f>
        <v>0</v>
      </c>
      <c r="BD531" s="81">
        <f>+'[1]69-72復興'!AU528</f>
        <v>0</v>
      </c>
      <c r="BE531" s="81" t="str">
        <f>+'[1]69-72復興'!AV528</f>
        <v>勇</v>
      </c>
      <c r="BF531" s="81">
        <f>+'[1]69-72復興'!AW528</f>
        <v>0</v>
      </c>
      <c r="BG531" s="81">
        <f>+'[1]69-72復興'!AX528</f>
        <v>0</v>
      </c>
      <c r="BH531" s="81">
        <f>+'[1]69-72復興'!AY528</f>
        <v>0</v>
      </c>
    </row>
    <row r="532" spans="3:60" ht="15">
      <c r="C532" s="1"/>
      <c r="AY532" s="80" t="str">
        <f>+'[1]69-72復興'!D529</f>
        <v>曹　原</v>
      </c>
      <c r="AZ532" s="81">
        <f>+'[1]69-72復興'!K529</f>
        <v>0</v>
      </c>
      <c r="BA532" s="76">
        <f>+'[1]69-72復興'!AO529</f>
        <v>0</v>
      </c>
      <c r="BB532" s="81">
        <f>+'[1]69-72復興'!AS529</f>
        <v>0</v>
      </c>
      <c r="BC532" s="81">
        <f>+'[1]69-72復興'!AT529</f>
        <v>0</v>
      </c>
      <c r="BD532" s="81">
        <f>+'[1]69-72復興'!AU529</f>
        <v>0</v>
      </c>
      <c r="BE532" s="81" t="str">
        <f>+'[1]69-72復興'!AV529</f>
        <v>勇</v>
      </c>
      <c r="BF532" s="81">
        <f>+'[1]69-72復興'!AW529</f>
        <v>0</v>
      </c>
      <c r="BG532" s="81">
        <f>+'[1]69-72復興'!AX529</f>
        <v>0</v>
      </c>
      <c r="BH532" s="81">
        <f>+'[1]69-72復興'!AY529</f>
        <v>0</v>
      </c>
    </row>
    <row r="533" spans="3:60" ht="15">
      <c r="C533" s="1"/>
      <c r="AY533" s="80" t="str">
        <f>+'[1]69-72復興'!D530</f>
        <v>黃曉剛</v>
      </c>
      <c r="AZ533" s="81" t="str">
        <f>+'[1]69-72復興'!K530</f>
        <v>Y</v>
      </c>
      <c r="BA533" s="76">
        <f>+'[1]69-72復興'!AO530</f>
        <v>0</v>
      </c>
      <c r="BB533" s="81">
        <f>+'[1]69-72復興'!AS530</f>
        <v>0</v>
      </c>
      <c r="BC533" s="81">
        <f>+'[1]69-72復興'!AT530</f>
        <v>0</v>
      </c>
      <c r="BD533" s="81">
        <f>+'[1]69-72復興'!AU530</f>
        <v>0</v>
      </c>
      <c r="BE533" s="81" t="str">
        <f>+'[1]69-72復興'!AV530</f>
        <v>毅</v>
      </c>
      <c r="BF533" s="81">
        <f>+'[1]69-72復興'!AW530</f>
        <v>0</v>
      </c>
      <c r="BG533" s="81">
        <f>+'[1]69-72復興'!AX530</f>
        <v>0</v>
      </c>
      <c r="BH533" s="81">
        <f>+'[1]69-72復興'!AY530</f>
        <v>0</v>
      </c>
    </row>
    <row r="534" spans="3:60" ht="15">
      <c r="C534" s="1"/>
      <c r="AY534" s="80" t="str">
        <f>+'[1]69-72復興'!D533</f>
        <v>孫以德</v>
      </c>
      <c r="AZ534" s="81">
        <f>+'[1]69-72復興'!K533</f>
        <v>0</v>
      </c>
      <c r="BA534" s="76">
        <f>+'[1]69-72復興'!AO533</f>
        <v>0</v>
      </c>
      <c r="BB534" s="81">
        <f>+'[1]69-72復興'!AS533</f>
        <v>0</v>
      </c>
      <c r="BC534" s="81">
        <f>+'[1]69-72復興'!AT533</f>
        <v>0</v>
      </c>
      <c r="BD534" s="81">
        <f>+'[1]69-72復興'!AU533</f>
        <v>0</v>
      </c>
      <c r="BE534" s="81" t="str">
        <f>+'[1]69-72復興'!AV533</f>
        <v>勇</v>
      </c>
      <c r="BF534" s="81">
        <f>+'[1]69-72復興'!AW533</f>
        <v>0</v>
      </c>
      <c r="BG534" s="81">
        <f>+'[1]69-72復興'!AX533</f>
        <v>0</v>
      </c>
      <c r="BH534" s="81">
        <f>+'[1]69-72復興'!AY533</f>
        <v>0</v>
      </c>
    </row>
    <row r="535" spans="3:59" ht="15">
      <c r="C535" s="1"/>
      <c r="AY535" s="80" t="str">
        <f>+'[1]69-72復興'!D534</f>
        <v>王宗澤</v>
      </c>
      <c r="AZ535" s="81" t="str">
        <f>+'[1]69-72復興'!K534</f>
        <v>D</v>
      </c>
      <c r="BA535" s="81">
        <f>+'[1]69-72復興'!AO534</f>
        <v>0</v>
      </c>
      <c r="BB535" s="81">
        <f>+'[1]69-72復興'!AS534</f>
        <v>0</v>
      </c>
      <c r="BC535" s="81">
        <f>+'[1]69-72復興'!AT534</f>
        <v>0</v>
      </c>
      <c r="BD535" s="81">
        <f>+'[1]69-72復興'!AU534</f>
        <v>0</v>
      </c>
      <c r="BE535" s="81" t="str">
        <f>+'[1]69-72復興'!AV534</f>
        <v>望</v>
      </c>
      <c r="BF535" s="81">
        <f>+'[1]69-72復興'!AW534</f>
        <v>0</v>
      </c>
      <c r="BG535" s="81">
        <f>+'[1]69-72復興'!AX534</f>
        <v>0</v>
      </c>
    </row>
    <row r="536" spans="3:59" ht="15">
      <c r="C536" s="1"/>
      <c r="AY536" s="80">
        <f>+'[1]69-72復興'!D536</f>
        <v>0</v>
      </c>
      <c r="AZ536" s="81">
        <f>+'[1]69-72復興'!K536</f>
        <v>0</v>
      </c>
      <c r="BA536" s="81">
        <f>+'[1]69-72復興'!AO536</f>
        <v>0</v>
      </c>
      <c r="BB536" s="81">
        <f>+'[1]69-72復興'!AS536</f>
        <v>0</v>
      </c>
      <c r="BC536" s="81">
        <f>+'[1]69-72復興'!AT536</f>
        <v>0</v>
      </c>
      <c r="BD536" s="81">
        <f>+'[1]69-72復興'!AU536</f>
        <v>0</v>
      </c>
      <c r="BE536" s="81">
        <f>+'[1]69-72復興'!AV536</f>
        <v>0</v>
      </c>
      <c r="BF536" s="81">
        <f>+'[1]69-72復興'!AW536</f>
        <v>0</v>
      </c>
      <c r="BG536" s="81">
        <f>+'[1]69-72復興'!AX536</f>
        <v>0</v>
      </c>
    </row>
    <row r="537" ht="15">
      <c r="C537" s="1"/>
    </row>
    <row r="538" ht="15">
      <c r="C538" s="1"/>
    </row>
    <row r="539" ht="15">
      <c r="C539" s="1"/>
    </row>
    <row r="540" ht="15">
      <c r="C540" s="1"/>
    </row>
    <row r="541" ht="15">
      <c r="C541" s="1"/>
    </row>
    <row r="542" ht="15">
      <c r="C542" s="1"/>
    </row>
    <row r="543" ht="15">
      <c r="C543" s="1"/>
    </row>
    <row r="544" ht="15">
      <c r="C544" s="1"/>
    </row>
    <row r="545" ht="15">
      <c r="C545" s="1"/>
    </row>
    <row r="546" ht="15">
      <c r="C546" s="1"/>
    </row>
    <row r="547" ht="15">
      <c r="C547" s="1"/>
    </row>
    <row r="548" ht="15">
      <c r="C548" s="1"/>
    </row>
    <row r="549" ht="15">
      <c r="C549" s="1"/>
    </row>
    <row r="550" ht="15">
      <c r="C550" s="1"/>
    </row>
    <row r="551" ht="15">
      <c r="C551" s="1"/>
    </row>
    <row r="552" ht="15">
      <c r="C552" s="1"/>
    </row>
    <row r="553" ht="15">
      <c r="C553" s="1"/>
    </row>
    <row r="554" ht="15">
      <c r="C554" s="1"/>
    </row>
    <row r="555" ht="15">
      <c r="C555" s="1"/>
    </row>
    <row r="556" ht="15">
      <c r="C556" s="1"/>
    </row>
    <row r="557" ht="15">
      <c r="C557" s="1"/>
    </row>
    <row r="558" ht="15">
      <c r="C558" s="1"/>
    </row>
    <row r="559" ht="15">
      <c r="C559" s="1"/>
    </row>
    <row r="560" ht="15">
      <c r="C560" s="1"/>
    </row>
    <row r="561" ht="15">
      <c r="C561" s="1"/>
    </row>
    <row r="562" ht="15">
      <c r="C562" s="1"/>
    </row>
    <row r="563" ht="15">
      <c r="C563" s="1"/>
    </row>
    <row r="564" ht="15">
      <c r="C564" s="1"/>
    </row>
    <row r="565" ht="15">
      <c r="C565" s="1"/>
    </row>
    <row r="566" ht="15">
      <c r="C566" s="1"/>
    </row>
    <row r="567" ht="15">
      <c r="C567" s="1"/>
    </row>
    <row r="568" ht="15">
      <c r="C568" s="1"/>
    </row>
    <row r="569" ht="15">
      <c r="C569" s="1"/>
    </row>
    <row r="570" ht="15">
      <c r="C570" s="1"/>
    </row>
    <row r="571" ht="15">
      <c r="C571" s="1"/>
    </row>
    <row r="572" ht="15">
      <c r="C572" s="1"/>
    </row>
    <row r="573" ht="15">
      <c r="C573" s="1"/>
    </row>
    <row r="574" ht="15">
      <c r="C574" s="1"/>
    </row>
    <row r="575" ht="15">
      <c r="C575" s="1"/>
    </row>
    <row r="576" ht="15">
      <c r="C576" s="1"/>
    </row>
    <row r="577" ht="15">
      <c r="C577" s="1"/>
    </row>
    <row r="578" ht="15">
      <c r="C578" s="1"/>
    </row>
    <row r="579" ht="15">
      <c r="C579" s="1"/>
    </row>
    <row r="580" ht="15">
      <c r="C580" s="1"/>
    </row>
    <row r="581" ht="15">
      <c r="C581" s="1"/>
    </row>
    <row r="582" ht="15">
      <c r="C582" s="1"/>
    </row>
    <row r="583" ht="15">
      <c r="C583" s="1"/>
    </row>
    <row r="584" ht="15">
      <c r="C584" s="1"/>
    </row>
    <row r="585" ht="15">
      <c r="C585" s="1"/>
    </row>
    <row r="586" ht="15">
      <c r="C586" s="1"/>
    </row>
    <row r="587" ht="15">
      <c r="C587" s="1"/>
    </row>
    <row r="588" ht="15">
      <c r="C588" s="1"/>
    </row>
    <row r="589" ht="15">
      <c r="C589" s="1"/>
    </row>
    <row r="590" ht="15">
      <c r="C590" s="1"/>
    </row>
    <row r="591" ht="15">
      <c r="C591" s="1"/>
    </row>
    <row r="592" ht="15">
      <c r="C592" s="1"/>
    </row>
    <row r="593" ht="15">
      <c r="C593" s="1"/>
    </row>
    <row r="594" ht="15">
      <c r="C594" s="1"/>
    </row>
    <row r="595" ht="15">
      <c r="C595" s="1"/>
    </row>
    <row r="596" ht="15">
      <c r="C596" s="1"/>
    </row>
    <row r="597" ht="15">
      <c r="C597" s="1"/>
    </row>
    <row r="598" ht="15">
      <c r="C598" s="1"/>
    </row>
    <row r="599" ht="15">
      <c r="C599" s="1"/>
    </row>
    <row r="600" ht="15">
      <c r="C600" s="1"/>
    </row>
    <row r="601" ht="15">
      <c r="C601" s="1"/>
    </row>
    <row r="602" ht="15">
      <c r="C602" s="1"/>
    </row>
    <row r="603" ht="15">
      <c r="C603" s="1"/>
    </row>
    <row r="604" ht="15">
      <c r="C604" s="1"/>
    </row>
    <row r="605" ht="15">
      <c r="C605" s="1"/>
    </row>
    <row r="606" ht="15">
      <c r="C606" s="1"/>
    </row>
    <row r="607" ht="15">
      <c r="C607" s="1"/>
    </row>
    <row r="608" ht="15">
      <c r="C608" s="1"/>
    </row>
    <row r="609" ht="15">
      <c r="C609" s="1"/>
    </row>
    <row r="610" ht="15">
      <c r="C610" s="1"/>
    </row>
    <row r="611" ht="15">
      <c r="C611" s="1"/>
    </row>
    <row r="612" ht="15">
      <c r="C612" s="1"/>
    </row>
    <row r="613" ht="15">
      <c r="C613" s="1"/>
    </row>
    <row r="614" ht="15">
      <c r="C614" s="1"/>
    </row>
    <row r="615" ht="15">
      <c r="C615" s="1"/>
    </row>
    <row r="616" ht="15">
      <c r="C616" s="1"/>
    </row>
    <row r="617" ht="15">
      <c r="C617" s="1"/>
    </row>
    <row r="618" ht="15">
      <c r="C618" s="1"/>
    </row>
    <row r="619" ht="15">
      <c r="C619" s="1"/>
    </row>
    <row r="620" ht="15">
      <c r="C620" s="1"/>
    </row>
    <row r="621" ht="15">
      <c r="C621" s="1"/>
    </row>
    <row r="622" ht="15">
      <c r="C622" s="1"/>
    </row>
    <row r="623" ht="15">
      <c r="C623" s="1"/>
    </row>
    <row r="624" ht="15">
      <c r="C624" s="1"/>
    </row>
    <row r="625" ht="15">
      <c r="C625" s="1"/>
    </row>
    <row r="626" ht="15">
      <c r="C626" s="1"/>
    </row>
    <row r="627" ht="15">
      <c r="C627" s="1"/>
    </row>
    <row r="628" ht="15">
      <c r="C628" s="1"/>
    </row>
    <row r="629" ht="15">
      <c r="C629" s="1"/>
    </row>
    <row r="630" ht="15">
      <c r="C630" s="1"/>
    </row>
    <row r="631" ht="15">
      <c r="C631" s="1"/>
    </row>
    <row r="632" ht="15">
      <c r="C632" s="1"/>
    </row>
    <row r="633" ht="15">
      <c r="C633" s="1"/>
    </row>
    <row r="634" ht="15">
      <c r="C634" s="1"/>
    </row>
    <row r="635" ht="15">
      <c r="C635" s="1"/>
    </row>
    <row r="636" ht="15">
      <c r="C636" s="1"/>
    </row>
    <row r="637" ht="15">
      <c r="C637" s="1"/>
    </row>
    <row r="638" ht="15">
      <c r="C638" s="1"/>
    </row>
    <row r="639" ht="15">
      <c r="C639" s="1"/>
    </row>
    <row r="640" ht="15">
      <c r="C640" s="1"/>
    </row>
    <row r="641" ht="15">
      <c r="C641" s="1"/>
    </row>
    <row r="642" ht="15">
      <c r="C642" s="1"/>
    </row>
    <row r="643" ht="15">
      <c r="C643" s="1"/>
    </row>
    <row r="644" ht="15">
      <c r="C644" s="1"/>
    </row>
    <row r="645" ht="15">
      <c r="C645" s="1"/>
    </row>
    <row r="646" ht="15">
      <c r="C646" s="1"/>
    </row>
    <row r="647" ht="15">
      <c r="C647" s="1"/>
    </row>
    <row r="648" ht="15">
      <c r="C648" s="1"/>
    </row>
    <row r="649" ht="15">
      <c r="C649" s="1"/>
    </row>
    <row r="650" ht="15">
      <c r="C650" s="1"/>
    </row>
    <row r="651" ht="15">
      <c r="C651" s="1"/>
    </row>
    <row r="652" ht="15">
      <c r="C652" s="1"/>
    </row>
    <row r="653" ht="15">
      <c r="C653" s="1"/>
    </row>
    <row r="654" ht="15">
      <c r="C654" s="1"/>
    </row>
    <row r="655" ht="15">
      <c r="C655" s="1"/>
    </row>
    <row r="656" ht="15">
      <c r="C656" s="1"/>
    </row>
    <row r="657" ht="15">
      <c r="C657" s="1"/>
    </row>
    <row r="658" ht="15">
      <c r="C658" s="1"/>
    </row>
    <row r="659" ht="15">
      <c r="C659" s="1"/>
    </row>
    <row r="660" ht="15">
      <c r="C660" s="1"/>
    </row>
    <row r="661" ht="15">
      <c r="C661" s="1"/>
    </row>
    <row r="662" ht="15">
      <c r="C662" s="1"/>
    </row>
    <row r="663" ht="15">
      <c r="C663" s="1"/>
    </row>
    <row r="664" ht="15">
      <c r="C664" s="1"/>
    </row>
    <row r="665" ht="15">
      <c r="C665" s="1"/>
    </row>
    <row r="666" ht="15">
      <c r="C666" s="1"/>
    </row>
    <row r="667" ht="15">
      <c r="C667" s="1"/>
    </row>
    <row r="668" ht="15">
      <c r="C668" s="1"/>
    </row>
    <row r="669" ht="15">
      <c r="C669" s="1"/>
    </row>
    <row r="670" ht="15">
      <c r="C670" s="1"/>
    </row>
    <row r="671" ht="15">
      <c r="C671" s="1"/>
    </row>
    <row r="672" ht="15">
      <c r="C672" s="1"/>
    </row>
    <row r="673" ht="15">
      <c r="C673" s="1"/>
    </row>
    <row r="674" ht="15">
      <c r="C674" s="1"/>
    </row>
    <row r="675" ht="15">
      <c r="C675" s="1"/>
    </row>
    <row r="676" ht="15">
      <c r="C676" s="1"/>
    </row>
    <row r="677" ht="15">
      <c r="C677" s="1"/>
    </row>
    <row r="678" ht="15">
      <c r="C678" s="1"/>
    </row>
    <row r="679" ht="15">
      <c r="C679" s="1"/>
    </row>
    <row r="680" ht="15">
      <c r="C680" s="1"/>
    </row>
    <row r="681" ht="15">
      <c r="C681" s="1"/>
    </row>
    <row r="682" ht="15">
      <c r="C682" s="1"/>
    </row>
    <row r="683" ht="15">
      <c r="C683" s="1"/>
    </row>
    <row r="684" ht="15">
      <c r="C684" s="1"/>
    </row>
    <row r="685" ht="15">
      <c r="C685" s="1"/>
    </row>
    <row r="686" ht="15">
      <c r="C686" s="1"/>
    </row>
    <row r="687" ht="15">
      <c r="C687" s="1"/>
    </row>
    <row r="688" ht="15">
      <c r="C688" s="1"/>
    </row>
    <row r="689" ht="15">
      <c r="C689" s="1"/>
    </row>
    <row r="690" ht="15">
      <c r="C690" s="1"/>
    </row>
    <row r="691" ht="15">
      <c r="C691" s="1"/>
    </row>
    <row r="692" ht="15">
      <c r="C692" s="1"/>
    </row>
    <row r="693" ht="15">
      <c r="C693" s="1"/>
    </row>
    <row r="694" ht="15">
      <c r="C694" s="1"/>
    </row>
    <row r="695" ht="15">
      <c r="C695" s="1"/>
    </row>
    <row r="696" ht="15">
      <c r="C696" s="1"/>
    </row>
    <row r="697" ht="15">
      <c r="C697" s="1"/>
    </row>
    <row r="698" ht="15">
      <c r="C698" s="1"/>
    </row>
    <row r="699" ht="15">
      <c r="C699" s="1"/>
    </row>
    <row r="700" ht="15">
      <c r="C700" s="1"/>
    </row>
    <row r="701" ht="15">
      <c r="C701" s="1"/>
    </row>
    <row r="702" ht="15">
      <c r="C702" s="1"/>
    </row>
    <row r="703" ht="15">
      <c r="C703" s="1"/>
    </row>
    <row r="704" ht="15">
      <c r="C704" s="1"/>
    </row>
    <row r="705" ht="15">
      <c r="C705" s="1"/>
    </row>
    <row r="706" ht="15">
      <c r="C706" s="1"/>
    </row>
    <row r="707" ht="15">
      <c r="C707" s="1"/>
    </row>
    <row r="708" ht="15">
      <c r="C708" s="1"/>
    </row>
    <row r="709" ht="15">
      <c r="C709" s="1"/>
    </row>
    <row r="710" ht="15">
      <c r="C710" s="1"/>
    </row>
    <row r="711" ht="15">
      <c r="C711" s="1"/>
    </row>
    <row r="712" ht="15">
      <c r="C712" s="1"/>
    </row>
    <row r="713" ht="15">
      <c r="C713" s="1"/>
    </row>
    <row r="714" ht="15">
      <c r="C714" s="1"/>
    </row>
    <row r="715" ht="15">
      <c r="C715" s="1"/>
    </row>
    <row r="716" ht="15">
      <c r="C716" s="1"/>
    </row>
    <row r="717" ht="15">
      <c r="C717" s="1"/>
    </row>
    <row r="718" ht="15">
      <c r="C718" s="1"/>
    </row>
    <row r="719" ht="15">
      <c r="C719" s="1"/>
    </row>
    <row r="720" ht="15">
      <c r="C720" s="1"/>
    </row>
    <row r="721" ht="15">
      <c r="C721" s="1"/>
    </row>
    <row r="722" ht="15">
      <c r="C722" s="1"/>
    </row>
    <row r="723" ht="15">
      <c r="C723" s="1"/>
    </row>
    <row r="724" ht="15">
      <c r="C724" s="1"/>
    </row>
    <row r="725" ht="15">
      <c r="C725" s="1"/>
    </row>
    <row r="726" ht="15">
      <c r="C726" s="1"/>
    </row>
    <row r="727" ht="15">
      <c r="C727" s="1"/>
    </row>
    <row r="728" ht="15">
      <c r="C728" s="1"/>
    </row>
    <row r="729" ht="15">
      <c r="C729" s="1"/>
    </row>
    <row r="730" ht="15">
      <c r="C730" s="1"/>
    </row>
    <row r="731" ht="15">
      <c r="C731" s="1"/>
    </row>
    <row r="732" ht="15">
      <c r="C732" s="1"/>
    </row>
    <row r="733" ht="15">
      <c r="C733" s="1"/>
    </row>
    <row r="734" ht="15">
      <c r="C734" s="1"/>
    </row>
    <row r="735" ht="15">
      <c r="C735" s="1"/>
    </row>
    <row r="736" ht="15">
      <c r="C736" s="1"/>
    </row>
    <row r="737" ht="15">
      <c r="C737" s="1"/>
    </row>
    <row r="738" ht="15">
      <c r="C738" s="1"/>
    </row>
    <row r="739" ht="15">
      <c r="C739" s="1"/>
    </row>
    <row r="740" ht="15">
      <c r="C740" s="1"/>
    </row>
    <row r="741" ht="15">
      <c r="C741" s="1"/>
    </row>
    <row r="742" ht="15">
      <c r="C742" s="1"/>
    </row>
    <row r="743" ht="15">
      <c r="C743" s="1"/>
    </row>
    <row r="744" ht="15">
      <c r="C744" s="1"/>
    </row>
    <row r="745" ht="15">
      <c r="C745" s="1"/>
    </row>
    <row r="746" ht="15">
      <c r="C746" s="1"/>
    </row>
    <row r="747" ht="15">
      <c r="C747" s="1"/>
    </row>
    <row r="748" ht="15">
      <c r="C748" s="1"/>
    </row>
    <row r="749" ht="15">
      <c r="C749" s="1"/>
    </row>
    <row r="750" ht="15">
      <c r="C750" s="1"/>
    </row>
    <row r="751" ht="15">
      <c r="C751" s="1"/>
    </row>
    <row r="752" ht="15">
      <c r="C752" s="1"/>
    </row>
    <row r="753" ht="15">
      <c r="C753" s="1"/>
    </row>
    <row r="754" ht="15">
      <c r="C754" s="1"/>
    </row>
    <row r="755" ht="15">
      <c r="C755" s="1"/>
    </row>
    <row r="756" ht="15">
      <c r="C756" s="1"/>
    </row>
    <row r="757" ht="15">
      <c r="C757" s="1"/>
    </row>
    <row r="758" ht="15">
      <c r="C758" s="1"/>
    </row>
    <row r="759" ht="15">
      <c r="C759" s="1"/>
    </row>
    <row r="760" ht="15">
      <c r="C760" s="1"/>
    </row>
    <row r="761" ht="15">
      <c r="C761" s="1"/>
    </row>
    <row r="762" ht="15">
      <c r="C762" s="1"/>
    </row>
    <row r="763" ht="15">
      <c r="C763" s="1"/>
    </row>
    <row r="764" ht="15">
      <c r="C764" s="1"/>
    </row>
    <row r="765" ht="15">
      <c r="C765" s="1"/>
    </row>
    <row r="766" ht="15">
      <c r="C766" s="1"/>
    </row>
    <row r="767" ht="15">
      <c r="C767" s="1"/>
    </row>
    <row r="768" ht="15">
      <c r="C768" s="1"/>
    </row>
    <row r="769" ht="15">
      <c r="C769" s="1"/>
    </row>
    <row r="770" ht="15">
      <c r="C770" s="1"/>
    </row>
    <row r="771" ht="15">
      <c r="C771" s="1"/>
    </row>
    <row r="772" ht="15">
      <c r="C772" s="1"/>
    </row>
    <row r="773" ht="15">
      <c r="C773" s="1"/>
    </row>
    <row r="774" ht="15">
      <c r="C774" s="1"/>
    </row>
    <row r="775" ht="15">
      <c r="C775" s="1"/>
    </row>
    <row r="776" ht="15">
      <c r="C776" s="1"/>
    </row>
    <row r="777" ht="15">
      <c r="C777" s="1"/>
    </row>
    <row r="778" ht="15">
      <c r="C778" s="1"/>
    </row>
    <row r="779" ht="15">
      <c r="C779" s="1"/>
    </row>
    <row r="780" ht="15">
      <c r="C780" s="1"/>
    </row>
    <row r="781" ht="15">
      <c r="C781" s="1"/>
    </row>
    <row r="782" ht="15">
      <c r="C782" s="1"/>
    </row>
    <row r="783" ht="15">
      <c r="C783" s="1"/>
    </row>
    <row r="784" ht="15">
      <c r="C784" s="1"/>
    </row>
    <row r="785" ht="15">
      <c r="C785" s="1"/>
    </row>
    <row r="786" ht="15">
      <c r="C786" s="1"/>
    </row>
    <row r="787" ht="15">
      <c r="C787" s="1"/>
    </row>
    <row r="788" ht="15">
      <c r="C788" s="1"/>
    </row>
    <row r="789" ht="15">
      <c r="C789" s="1"/>
    </row>
    <row r="790" ht="15">
      <c r="C790" s="1"/>
    </row>
    <row r="791" spans="4:49" s="45" customFormat="1" ht="15">
      <c r="D791" s="3"/>
      <c r="E791" s="3"/>
      <c r="H791" s="3"/>
      <c r="I791" s="3"/>
      <c r="L791" s="3"/>
      <c r="M791" s="3"/>
      <c r="P791" s="3"/>
      <c r="Q791" s="3"/>
      <c r="T791" s="3"/>
      <c r="U791" s="3"/>
      <c r="X791" s="3"/>
      <c r="Y791" s="3"/>
      <c r="AB791" s="3"/>
      <c r="AC791" s="3"/>
      <c r="AF791" s="3"/>
      <c r="AG791" s="3"/>
      <c r="AJ791" s="3"/>
      <c r="AK791" s="3"/>
      <c r="AN791" s="3"/>
      <c r="AO791" s="3"/>
      <c r="AR791" s="3"/>
      <c r="AS791" s="3"/>
      <c r="AV791" s="3"/>
      <c r="AW791" s="3"/>
    </row>
    <row r="792" ht="15">
      <c r="C792" s="1"/>
    </row>
    <row r="793" ht="15">
      <c r="C793" s="1"/>
    </row>
    <row r="794" ht="15">
      <c r="C794" s="1"/>
    </row>
    <row r="795" ht="15">
      <c r="C795" s="1"/>
    </row>
    <row r="796" ht="15">
      <c r="C796" s="1"/>
    </row>
    <row r="797" ht="15">
      <c r="C797" s="1"/>
    </row>
    <row r="798" ht="15">
      <c r="C798" s="1"/>
    </row>
    <row r="799" ht="15">
      <c r="C799" s="1"/>
    </row>
    <row r="800" ht="15">
      <c r="C800" s="1"/>
    </row>
    <row r="801" ht="15">
      <c r="C801" s="1"/>
    </row>
    <row r="802" ht="15">
      <c r="C802" s="1"/>
    </row>
    <row r="803" ht="15">
      <c r="C803" s="1"/>
    </row>
    <row r="804" ht="15">
      <c r="C804" s="1"/>
    </row>
    <row r="805" ht="15">
      <c r="C805" s="1"/>
    </row>
    <row r="806" ht="15">
      <c r="C806" s="1"/>
    </row>
    <row r="807" ht="15">
      <c r="C807" s="1"/>
    </row>
    <row r="808" ht="15">
      <c r="C808" s="1"/>
    </row>
    <row r="809" ht="15">
      <c r="C809" s="1"/>
    </row>
    <row r="810" ht="15">
      <c r="C810" s="1"/>
    </row>
    <row r="811" ht="15">
      <c r="C811" s="1"/>
    </row>
    <row r="812" ht="15">
      <c r="C812" s="1"/>
    </row>
    <row r="813" ht="15">
      <c r="C813" s="1"/>
    </row>
    <row r="814" ht="15">
      <c r="C814" s="1"/>
    </row>
    <row r="815" ht="15">
      <c r="C815" s="1"/>
    </row>
    <row r="816" ht="15">
      <c r="C816" s="1"/>
    </row>
    <row r="817" ht="15">
      <c r="C817" s="1"/>
    </row>
    <row r="818" ht="15">
      <c r="C818" s="1"/>
    </row>
    <row r="819" ht="15">
      <c r="C819" s="1"/>
    </row>
    <row r="820" ht="15">
      <c r="C820" s="1"/>
    </row>
    <row r="821" ht="15">
      <c r="C821" s="1"/>
    </row>
    <row r="822" ht="15">
      <c r="C822" s="1"/>
    </row>
    <row r="823" ht="15">
      <c r="C823" s="1"/>
    </row>
    <row r="824" ht="15">
      <c r="C824" s="1"/>
    </row>
    <row r="825" ht="15">
      <c r="C825" s="1"/>
    </row>
    <row r="826" ht="15">
      <c r="C826" s="1"/>
    </row>
    <row r="827" ht="15">
      <c r="C827" s="1"/>
    </row>
    <row r="828" ht="15">
      <c r="C828" s="1"/>
    </row>
    <row r="829" ht="15">
      <c r="C829" s="1"/>
    </row>
    <row r="830" ht="15">
      <c r="C830" s="1"/>
    </row>
    <row r="831" ht="15">
      <c r="C831" s="1"/>
    </row>
    <row r="832" ht="15">
      <c r="C832" s="1"/>
    </row>
    <row r="833" ht="15">
      <c r="C833" s="1"/>
    </row>
    <row r="834" ht="15">
      <c r="C834" s="1"/>
    </row>
    <row r="835" ht="15">
      <c r="C835" s="1"/>
    </row>
    <row r="836" ht="15">
      <c r="C836" s="1"/>
    </row>
    <row r="837" ht="15">
      <c r="C837" s="1"/>
    </row>
    <row r="838" ht="15">
      <c r="C838" s="1"/>
    </row>
    <row r="839" ht="15">
      <c r="C839" s="1"/>
    </row>
    <row r="840" ht="15">
      <c r="C840" s="1"/>
    </row>
    <row r="841" ht="15">
      <c r="C841" s="1"/>
    </row>
    <row r="842" ht="15">
      <c r="C842" s="1"/>
    </row>
    <row r="843" ht="15">
      <c r="C843" s="1"/>
    </row>
    <row r="844" ht="15">
      <c r="C844" s="1"/>
    </row>
    <row r="845" ht="15">
      <c r="C845" s="1"/>
    </row>
    <row r="846" ht="15">
      <c r="C846" s="1"/>
    </row>
    <row r="847" ht="15">
      <c r="C847" s="1"/>
    </row>
    <row r="848" ht="15">
      <c r="C848" s="1"/>
    </row>
    <row r="849" ht="15">
      <c r="C849" s="1"/>
    </row>
    <row r="850" ht="15">
      <c r="C850" s="1"/>
    </row>
    <row r="851" ht="15">
      <c r="C851" s="1"/>
    </row>
    <row r="852" ht="15">
      <c r="C852" s="1"/>
    </row>
    <row r="853" ht="15">
      <c r="C853" s="1"/>
    </row>
    <row r="854" ht="15">
      <c r="C854" s="1"/>
    </row>
    <row r="855" ht="15">
      <c r="C855" s="1"/>
    </row>
    <row r="856" ht="15">
      <c r="C856" s="1"/>
    </row>
    <row r="857" ht="15">
      <c r="C857" s="1"/>
    </row>
    <row r="858" ht="15">
      <c r="C858" s="1"/>
    </row>
    <row r="859" ht="15">
      <c r="C859" s="1"/>
    </row>
    <row r="860" ht="15">
      <c r="C860" s="1"/>
    </row>
    <row r="861" ht="15">
      <c r="C861" s="1"/>
    </row>
    <row r="862" ht="15">
      <c r="C862" s="1"/>
    </row>
    <row r="863" ht="15">
      <c r="C863" s="1"/>
    </row>
    <row r="864" ht="15">
      <c r="C864" s="1"/>
    </row>
    <row r="865" ht="15">
      <c r="C865" s="1"/>
    </row>
    <row r="866" ht="15">
      <c r="C866" s="1"/>
    </row>
    <row r="867" ht="15">
      <c r="C867" s="1"/>
    </row>
    <row r="868" ht="15">
      <c r="C868" s="1"/>
    </row>
    <row r="869" ht="15">
      <c r="C869" s="1"/>
    </row>
    <row r="870" spans="4:49" s="45" customFormat="1" ht="15">
      <c r="D870" s="3"/>
      <c r="E870" s="3"/>
      <c r="H870" s="3"/>
      <c r="I870" s="3"/>
      <c r="L870" s="3"/>
      <c r="M870" s="3"/>
      <c r="P870" s="3"/>
      <c r="Q870" s="3"/>
      <c r="T870" s="3"/>
      <c r="U870" s="3"/>
      <c r="X870" s="3"/>
      <c r="Y870" s="3"/>
      <c r="AB870" s="3"/>
      <c r="AC870" s="3"/>
      <c r="AF870" s="3"/>
      <c r="AG870" s="3"/>
      <c r="AJ870" s="3"/>
      <c r="AK870" s="3"/>
      <c r="AN870" s="3"/>
      <c r="AO870" s="3"/>
      <c r="AR870" s="3"/>
      <c r="AS870" s="3"/>
      <c r="AV870" s="3"/>
      <c r="AW870" s="3"/>
    </row>
    <row r="871" ht="15">
      <c r="C871" s="1"/>
    </row>
    <row r="872" ht="15">
      <c r="C872" s="1"/>
    </row>
    <row r="873" ht="15">
      <c r="C873" s="1"/>
    </row>
    <row r="874" ht="15">
      <c r="C874" s="1"/>
    </row>
    <row r="875" ht="15">
      <c r="C875" s="1"/>
    </row>
    <row r="876" ht="15">
      <c r="C876" s="1"/>
    </row>
    <row r="877" ht="15">
      <c r="C877" s="1"/>
    </row>
    <row r="878" ht="15">
      <c r="C878" s="1"/>
    </row>
    <row r="879" ht="15">
      <c r="C879" s="1"/>
    </row>
    <row r="880" ht="15">
      <c r="C880" s="1"/>
    </row>
    <row r="881" ht="15">
      <c r="C881" s="1"/>
    </row>
    <row r="882" ht="15">
      <c r="C882" s="1"/>
    </row>
    <row r="883" ht="15">
      <c r="C883" s="1"/>
    </row>
    <row r="884" ht="15">
      <c r="C884" s="1"/>
    </row>
    <row r="885" ht="15">
      <c r="C885" s="1"/>
    </row>
    <row r="886" ht="15">
      <c r="C886" s="1"/>
    </row>
    <row r="887" ht="15">
      <c r="C887" s="1"/>
    </row>
    <row r="888" ht="15">
      <c r="C888" s="1"/>
    </row>
    <row r="889" ht="15">
      <c r="C889" s="1"/>
    </row>
    <row r="890" ht="15">
      <c r="C890" s="1"/>
    </row>
    <row r="891" ht="15">
      <c r="C891" s="1"/>
    </row>
    <row r="892" ht="15">
      <c r="C892" s="1"/>
    </row>
    <row r="893" ht="15">
      <c r="C893" s="1"/>
    </row>
    <row r="894" ht="15">
      <c r="C894" s="1"/>
    </row>
    <row r="895" ht="15">
      <c r="C895" s="1"/>
    </row>
    <row r="896" ht="15">
      <c r="C896" s="1"/>
    </row>
    <row r="897" ht="15">
      <c r="C897" s="1"/>
    </row>
    <row r="898" ht="15">
      <c r="C898" s="1"/>
    </row>
    <row r="899" ht="15">
      <c r="C899" s="1"/>
    </row>
    <row r="900" ht="15">
      <c r="C900" s="1"/>
    </row>
    <row r="901" ht="15">
      <c r="C901" s="1"/>
    </row>
    <row r="902" ht="15">
      <c r="C902" s="1"/>
    </row>
    <row r="903" ht="15">
      <c r="C903" s="1"/>
    </row>
    <row r="904" ht="15">
      <c r="C904" s="1"/>
    </row>
    <row r="905" ht="15">
      <c r="C905" s="1"/>
    </row>
    <row r="906" ht="15">
      <c r="C906" s="1"/>
    </row>
    <row r="907" ht="15">
      <c r="C907" s="1"/>
    </row>
    <row r="908" ht="15">
      <c r="C908" s="1"/>
    </row>
    <row r="909" ht="15">
      <c r="C909" s="1"/>
    </row>
    <row r="910" ht="15">
      <c r="C910" s="1"/>
    </row>
    <row r="911" ht="15">
      <c r="C911" s="1"/>
    </row>
    <row r="912" ht="15">
      <c r="C912" s="1"/>
    </row>
    <row r="913" ht="15">
      <c r="C913" s="1"/>
    </row>
    <row r="914" ht="15">
      <c r="C914" s="1"/>
    </row>
    <row r="915" ht="15">
      <c r="C915" s="1"/>
    </row>
    <row r="916" ht="15">
      <c r="C916" s="1"/>
    </row>
    <row r="917" ht="15">
      <c r="C917" s="1"/>
    </row>
    <row r="918" ht="15">
      <c r="C918" s="1"/>
    </row>
    <row r="919" ht="15">
      <c r="C919" s="1"/>
    </row>
    <row r="920" ht="15">
      <c r="C920" s="1"/>
    </row>
    <row r="921" ht="15">
      <c r="C921" s="1"/>
    </row>
    <row r="922" ht="15">
      <c r="C922" s="1"/>
    </row>
    <row r="923" ht="15">
      <c r="C923" s="1"/>
    </row>
    <row r="924" ht="15">
      <c r="C924" s="1"/>
    </row>
    <row r="925" ht="15">
      <c r="C925" s="1"/>
    </row>
    <row r="926" ht="15">
      <c r="C926" s="1"/>
    </row>
    <row r="927" ht="15">
      <c r="C927" s="1"/>
    </row>
    <row r="928" ht="15">
      <c r="C928" s="1"/>
    </row>
    <row r="929" ht="15">
      <c r="C929" s="1"/>
    </row>
    <row r="930" ht="15">
      <c r="C930" s="1"/>
    </row>
    <row r="931" ht="15">
      <c r="C931" s="1"/>
    </row>
    <row r="932" ht="15">
      <c r="C932" s="1"/>
    </row>
    <row r="933" ht="15">
      <c r="C933" s="1"/>
    </row>
    <row r="934" ht="15">
      <c r="C934" s="1"/>
    </row>
    <row r="935" ht="15">
      <c r="C935" s="1"/>
    </row>
    <row r="936" ht="15">
      <c r="C936" s="1"/>
    </row>
    <row r="937" ht="15">
      <c r="C937" s="1"/>
    </row>
    <row r="938" ht="15">
      <c r="C938" s="1"/>
    </row>
    <row r="939" ht="15">
      <c r="C939" s="1"/>
    </row>
    <row r="940" ht="15">
      <c r="C940" s="1"/>
    </row>
    <row r="941" ht="15">
      <c r="C941" s="1"/>
    </row>
    <row r="942" ht="15">
      <c r="C942" s="1"/>
    </row>
    <row r="943" ht="15">
      <c r="C943" s="1"/>
    </row>
    <row r="944" ht="15">
      <c r="C944" s="1"/>
    </row>
    <row r="945" ht="15">
      <c r="C945" s="1"/>
    </row>
    <row r="946" ht="15">
      <c r="C946" s="1"/>
    </row>
    <row r="947" ht="15">
      <c r="C947" s="1"/>
    </row>
    <row r="948" ht="15">
      <c r="C948" s="1"/>
    </row>
    <row r="949" ht="15">
      <c r="C949" s="1"/>
    </row>
    <row r="950" ht="15">
      <c r="C950" s="1"/>
    </row>
    <row r="951" ht="15">
      <c r="C951" s="1"/>
    </row>
    <row r="952" ht="15">
      <c r="C952" s="1"/>
    </row>
    <row r="953" ht="15">
      <c r="C953" s="1"/>
    </row>
    <row r="954" ht="15">
      <c r="C954" s="1"/>
    </row>
    <row r="955" ht="15">
      <c r="C955" s="1"/>
    </row>
    <row r="956" ht="15">
      <c r="C956" s="1"/>
    </row>
    <row r="957" ht="15">
      <c r="C957" s="1"/>
    </row>
    <row r="958" ht="15">
      <c r="C958" s="1"/>
    </row>
    <row r="959" ht="15">
      <c r="C959" s="1"/>
    </row>
    <row r="960" ht="15">
      <c r="C960" s="1"/>
    </row>
    <row r="961" ht="15">
      <c r="C961" s="1"/>
    </row>
    <row r="962" ht="15">
      <c r="C962" s="1"/>
    </row>
    <row r="963" ht="15">
      <c r="C963" s="1"/>
    </row>
    <row r="964" ht="15">
      <c r="C964" s="1"/>
    </row>
    <row r="965" ht="15">
      <c r="C965" s="1"/>
    </row>
    <row r="966" ht="15">
      <c r="C966" s="1"/>
    </row>
    <row r="967" ht="15">
      <c r="C967" s="1"/>
    </row>
    <row r="968" ht="15">
      <c r="C968" s="1"/>
    </row>
    <row r="969" ht="15">
      <c r="C969" s="1"/>
    </row>
    <row r="970" ht="15">
      <c r="C970" s="1"/>
    </row>
    <row r="971" ht="15">
      <c r="C971" s="1"/>
    </row>
    <row r="972" ht="15">
      <c r="C972" s="1"/>
    </row>
    <row r="973" ht="15">
      <c r="C973" s="1"/>
    </row>
    <row r="974" ht="15">
      <c r="C974" s="1"/>
    </row>
    <row r="975" ht="15">
      <c r="C975" s="1"/>
    </row>
    <row r="976" ht="15">
      <c r="C976" s="1"/>
    </row>
    <row r="977" ht="15">
      <c r="C977" s="1"/>
    </row>
    <row r="978" ht="15">
      <c r="C978" s="1"/>
    </row>
    <row r="979" ht="15">
      <c r="C979" s="1"/>
    </row>
    <row r="980" ht="15">
      <c r="C980" s="1"/>
    </row>
    <row r="981" ht="15">
      <c r="C981" s="1"/>
    </row>
    <row r="982" ht="15">
      <c r="C982" s="1"/>
    </row>
    <row r="983" ht="15">
      <c r="C983" s="1"/>
    </row>
    <row r="984" ht="15">
      <c r="C984" s="1"/>
    </row>
    <row r="985" ht="15">
      <c r="C985" s="1"/>
    </row>
    <row r="986" ht="15">
      <c r="C986" s="1"/>
    </row>
    <row r="987" ht="15">
      <c r="C987" s="1"/>
    </row>
    <row r="988" ht="15">
      <c r="C988" s="1"/>
    </row>
    <row r="989" ht="15">
      <c r="C989" s="1"/>
    </row>
    <row r="990" ht="15">
      <c r="C990" s="1"/>
    </row>
    <row r="991" ht="15">
      <c r="C991" s="1"/>
    </row>
    <row r="992" ht="15">
      <c r="C992" s="1"/>
    </row>
    <row r="993" ht="15">
      <c r="C993" s="1"/>
    </row>
    <row r="994" ht="15">
      <c r="C994" s="1"/>
    </row>
    <row r="995" ht="15">
      <c r="C995" s="1"/>
    </row>
    <row r="996" ht="15">
      <c r="C996" s="1"/>
    </row>
    <row r="997" ht="15">
      <c r="C997" s="1"/>
    </row>
    <row r="998" ht="15">
      <c r="C998" s="1"/>
    </row>
    <row r="999" ht="15">
      <c r="C999" s="1"/>
    </row>
    <row r="1000" ht="15">
      <c r="C1000" s="1"/>
    </row>
    <row r="1001" ht="15">
      <c r="C1001" s="1"/>
    </row>
    <row r="1002" ht="15">
      <c r="C1002" s="1"/>
    </row>
    <row r="1003" ht="15">
      <c r="C1003" s="1"/>
    </row>
    <row r="1004" ht="15">
      <c r="C1004" s="1"/>
    </row>
    <row r="1005" ht="15">
      <c r="C1005" s="1"/>
    </row>
    <row r="1006" ht="15">
      <c r="C1006" s="1"/>
    </row>
    <row r="1007" ht="15">
      <c r="C1007" s="1"/>
    </row>
    <row r="1008" ht="15">
      <c r="C1008" s="1"/>
    </row>
    <row r="1009" ht="15">
      <c r="C1009" s="1"/>
    </row>
    <row r="1010" ht="15">
      <c r="C1010" s="1"/>
    </row>
    <row r="1011" ht="15">
      <c r="C1011" s="1"/>
    </row>
    <row r="1012" ht="15">
      <c r="C1012" s="1"/>
    </row>
    <row r="1013" ht="15">
      <c r="C1013" s="1"/>
    </row>
    <row r="1014" ht="15">
      <c r="C1014" s="1"/>
    </row>
    <row r="1015" ht="15">
      <c r="C1015" s="1"/>
    </row>
    <row r="1016" ht="15">
      <c r="C1016" s="1"/>
    </row>
    <row r="1017" ht="15">
      <c r="C1017" s="1"/>
    </row>
    <row r="1018" ht="15">
      <c r="C1018" s="1"/>
    </row>
    <row r="1019" ht="15">
      <c r="C1019" s="1"/>
    </row>
    <row r="1020" ht="15">
      <c r="C1020" s="1"/>
    </row>
    <row r="1021" ht="15">
      <c r="C1021" s="1"/>
    </row>
    <row r="1022" ht="15">
      <c r="C1022" s="1"/>
    </row>
    <row r="1023" ht="15">
      <c r="C1023" s="1"/>
    </row>
    <row r="1024" ht="15">
      <c r="C1024" s="1"/>
    </row>
    <row r="1025" ht="15">
      <c r="C1025" s="1"/>
    </row>
    <row r="1026" ht="15">
      <c r="C1026" s="1"/>
    </row>
    <row r="1027" ht="15">
      <c r="C1027" s="1"/>
    </row>
    <row r="1028" ht="15">
      <c r="C1028" s="1"/>
    </row>
    <row r="1029" ht="15">
      <c r="C1029" s="1"/>
    </row>
    <row r="1030" ht="15">
      <c r="C1030" s="1"/>
    </row>
    <row r="1031" ht="15">
      <c r="C1031" s="1"/>
    </row>
    <row r="1032" ht="15">
      <c r="C1032" s="1"/>
    </row>
    <row r="1033" ht="15">
      <c r="C1033" s="1"/>
    </row>
    <row r="1034" ht="15">
      <c r="C1034" s="1"/>
    </row>
    <row r="1035" ht="15">
      <c r="C1035" s="1"/>
    </row>
    <row r="1036" ht="15">
      <c r="C1036" s="1"/>
    </row>
    <row r="1037" ht="15">
      <c r="C1037" s="1"/>
    </row>
    <row r="1038" ht="15">
      <c r="C1038" s="1"/>
    </row>
    <row r="1039" ht="15">
      <c r="C1039" s="1"/>
    </row>
    <row r="1040" ht="15">
      <c r="C1040" s="1"/>
    </row>
    <row r="1041" ht="15">
      <c r="C1041" s="1"/>
    </row>
    <row r="1042" ht="15">
      <c r="C1042" s="1"/>
    </row>
    <row r="1043" ht="15">
      <c r="C1043" s="1"/>
    </row>
    <row r="1044" ht="15">
      <c r="C1044" s="1"/>
    </row>
    <row r="1045" ht="15">
      <c r="C1045" s="1"/>
    </row>
    <row r="1046" ht="15">
      <c r="C1046" s="1"/>
    </row>
    <row r="1047" ht="15">
      <c r="C1047" s="1"/>
    </row>
    <row r="1048" ht="15">
      <c r="C1048" s="1"/>
    </row>
    <row r="1049" ht="15">
      <c r="C1049" s="1"/>
    </row>
    <row r="1050" ht="15">
      <c r="C1050" s="1"/>
    </row>
    <row r="1051" ht="15">
      <c r="C1051" s="1"/>
    </row>
    <row r="1052" ht="15">
      <c r="C1052" s="1"/>
    </row>
    <row r="1053" ht="15">
      <c r="C1053" s="1"/>
    </row>
    <row r="1054" ht="15">
      <c r="C1054" s="1"/>
    </row>
    <row r="1055" ht="15">
      <c r="C1055" s="1"/>
    </row>
    <row r="1056" ht="15">
      <c r="C1056" s="1"/>
    </row>
    <row r="1057" ht="15">
      <c r="C1057" s="1"/>
    </row>
    <row r="1058" ht="15">
      <c r="C1058" s="1"/>
    </row>
    <row r="1059" ht="15">
      <c r="C1059" s="1"/>
    </row>
    <row r="1060" ht="15">
      <c r="C1060" s="1"/>
    </row>
    <row r="1061" ht="15">
      <c r="C1061" s="1"/>
    </row>
    <row r="1062" ht="15">
      <c r="C1062" s="1"/>
    </row>
    <row r="1063" ht="15">
      <c r="C1063" s="1"/>
    </row>
    <row r="1064" ht="15">
      <c r="C1064" s="1"/>
    </row>
    <row r="1065" ht="15">
      <c r="C1065" s="1"/>
    </row>
    <row r="1066" ht="15">
      <c r="C1066" s="1"/>
    </row>
    <row r="1067" ht="15">
      <c r="C1067" s="1"/>
    </row>
    <row r="1068" ht="15">
      <c r="C1068" s="1"/>
    </row>
    <row r="1069" ht="15">
      <c r="C1069" s="1"/>
    </row>
    <row r="1070" ht="15">
      <c r="C1070" s="1"/>
    </row>
    <row r="1071" ht="15">
      <c r="C1071" s="1"/>
    </row>
    <row r="1072" ht="15">
      <c r="C1072" s="1"/>
    </row>
    <row r="1073" ht="15">
      <c r="C1073" s="1"/>
    </row>
    <row r="1074" ht="15">
      <c r="C1074" s="1"/>
    </row>
    <row r="1075" ht="15">
      <c r="C1075" s="1"/>
    </row>
    <row r="1076" ht="15">
      <c r="C1076" s="1"/>
    </row>
    <row r="1077" ht="15">
      <c r="C1077" s="1"/>
    </row>
    <row r="1078" ht="15">
      <c r="C1078" s="1"/>
    </row>
    <row r="1079" ht="15">
      <c r="C1079" s="1"/>
    </row>
    <row r="1080" ht="15">
      <c r="C1080" s="1"/>
    </row>
    <row r="1081" ht="15">
      <c r="C1081" s="1"/>
    </row>
    <row r="1082" ht="15">
      <c r="C1082" s="1"/>
    </row>
    <row r="1083" ht="15">
      <c r="C1083" s="1"/>
    </row>
    <row r="1084" ht="15">
      <c r="C1084" s="1"/>
    </row>
    <row r="1085" ht="15">
      <c r="C1085" s="1"/>
    </row>
    <row r="1086" ht="15">
      <c r="C1086" s="1"/>
    </row>
    <row r="1087" ht="15">
      <c r="C1087" s="1"/>
    </row>
    <row r="1088" ht="15">
      <c r="C1088" s="1"/>
    </row>
    <row r="1089" ht="15">
      <c r="C1089" s="1"/>
    </row>
    <row r="1090" ht="15">
      <c r="C1090" s="1"/>
    </row>
    <row r="1091" ht="15">
      <c r="C1091" s="1"/>
    </row>
    <row r="1092" ht="15">
      <c r="C1092" s="1"/>
    </row>
    <row r="1093" ht="15">
      <c r="C1093" s="1"/>
    </row>
    <row r="1094" ht="15">
      <c r="C1094" s="1"/>
    </row>
    <row r="1095" ht="15">
      <c r="C1095" s="1"/>
    </row>
    <row r="1096" ht="15">
      <c r="C1096" s="1"/>
    </row>
    <row r="1097" ht="15">
      <c r="C1097" s="1"/>
    </row>
    <row r="1098" ht="15">
      <c r="C1098" s="1"/>
    </row>
    <row r="1099" ht="15">
      <c r="C1099" s="1"/>
    </row>
    <row r="1100" ht="15">
      <c r="C1100" s="1"/>
    </row>
    <row r="1101" ht="15">
      <c r="C1101" s="1"/>
    </row>
    <row r="1102" ht="15">
      <c r="C1102" s="1"/>
    </row>
    <row r="1103" ht="15">
      <c r="C1103" s="1"/>
    </row>
    <row r="1104" ht="15">
      <c r="C1104" s="1"/>
    </row>
    <row r="1105" ht="15">
      <c r="C1105" s="1"/>
    </row>
    <row r="1106" ht="15">
      <c r="C1106" s="1"/>
    </row>
    <row r="1107" ht="15">
      <c r="C1107" s="1"/>
    </row>
    <row r="1108" ht="15">
      <c r="C1108" s="1"/>
    </row>
    <row r="1109" ht="15">
      <c r="C1109" s="1"/>
    </row>
    <row r="1110" ht="15">
      <c r="C1110" s="1"/>
    </row>
    <row r="1111" ht="15">
      <c r="C1111" s="1"/>
    </row>
    <row r="1112" ht="15">
      <c r="C1112" s="1"/>
    </row>
    <row r="1113" ht="15">
      <c r="C1113" s="1"/>
    </row>
    <row r="1114" ht="15">
      <c r="C1114" s="1"/>
    </row>
    <row r="1115" ht="15">
      <c r="C1115" s="1"/>
    </row>
    <row r="1116" ht="15">
      <c r="C1116" s="1"/>
    </row>
    <row r="1117" ht="15">
      <c r="C1117" s="1"/>
    </row>
    <row r="1118" ht="15">
      <c r="C1118" s="1"/>
    </row>
    <row r="1119" ht="15">
      <c r="C1119" s="1"/>
    </row>
    <row r="1120" ht="15">
      <c r="C1120" s="1"/>
    </row>
    <row r="1121" ht="15">
      <c r="C1121" s="1"/>
    </row>
    <row r="1122" ht="15">
      <c r="C1122" s="1"/>
    </row>
    <row r="1123" ht="15">
      <c r="C1123" s="1"/>
    </row>
    <row r="1124" ht="15">
      <c r="C1124" s="1"/>
    </row>
    <row r="1125" ht="15">
      <c r="C1125" s="1"/>
    </row>
    <row r="1126" ht="15">
      <c r="C1126" s="1"/>
    </row>
    <row r="1127" ht="15">
      <c r="C1127" s="1"/>
    </row>
    <row r="1128" ht="15">
      <c r="C1128" s="1"/>
    </row>
    <row r="1129" ht="15">
      <c r="C1129" s="1"/>
    </row>
    <row r="1130" ht="15">
      <c r="C1130" s="1"/>
    </row>
    <row r="1131" ht="15">
      <c r="C1131" s="1"/>
    </row>
    <row r="1132" ht="15">
      <c r="C1132" s="1"/>
    </row>
    <row r="1133" ht="15">
      <c r="C1133" s="1"/>
    </row>
    <row r="1134" ht="15">
      <c r="C1134" s="1"/>
    </row>
    <row r="1135" ht="15">
      <c r="C1135" s="1"/>
    </row>
    <row r="1136" ht="15">
      <c r="C1136" s="1"/>
    </row>
    <row r="1137" ht="15">
      <c r="C1137" s="1"/>
    </row>
    <row r="1138" ht="15">
      <c r="C1138" s="1"/>
    </row>
    <row r="1139" ht="15">
      <c r="C1139" s="1"/>
    </row>
    <row r="1140" ht="15">
      <c r="C1140" s="1"/>
    </row>
    <row r="1141" ht="15">
      <c r="C1141" s="1"/>
    </row>
    <row r="1142" ht="15">
      <c r="C1142" s="1"/>
    </row>
    <row r="1143" ht="15">
      <c r="C1143" s="1"/>
    </row>
    <row r="1144" ht="15">
      <c r="C1144" s="1"/>
    </row>
    <row r="1145" ht="15">
      <c r="C1145" s="1"/>
    </row>
    <row r="1146" ht="15">
      <c r="C1146" s="1"/>
    </row>
  </sheetData>
  <sheetProtection/>
  <mergeCells count="24">
    <mergeCell ref="B85:C85"/>
    <mergeCell ref="B86:C86"/>
    <mergeCell ref="A72:C72"/>
    <mergeCell ref="A73:C73"/>
    <mergeCell ref="A74:C74"/>
    <mergeCell ref="A78:C78"/>
    <mergeCell ref="A79:C79"/>
    <mergeCell ref="A80:C80"/>
    <mergeCell ref="B87:C87"/>
    <mergeCell ref="B88:C88"/>
    <mergeCell ref="B89:C89"/>
    <mergeCell ref="B90:C90"/>
    <mergeCell ref="B92:C92"/>
    <mergeCell ref="F92:G92"/>
    <mergeCell ref="B96:C96"/>
    <mergeCell ref="F96:G96"/>
    <mergeCell ref="B97:C97"/>
    <mergeCell ref="F97:G97"/>
    <mergeCell ref="B93:C93"/>
    <mergeCell ref="F93:G93"/>
    <mergeCell ref="B94:C94"/>
    <mergeCell ref="F94:G94"/>
    <mergeCell ref="B95:C95"/>
    <mergeCell ref="F95:G95"/>
  </mergeCells>
  <conditionalFormatting sqref="C3:C66 AQ53:AQ66 S3:S66 W54:W66 AA3:AA66 AE3:AE66 AI3:AI66 AM3:AM66 AU3:AU45 AQ3:AQ47 K3:K56 K58:K66 O3:O58 O60:O66 W3:W52 G3:G66 AE101 G101:G104 O101:O103 AQ104 AI103 S101:S102 AU47:AU52 AU58:AU66 C108">
    <cfRule type="expression" priority="637" dxfId="1" stopIfTrue="1">
      <formula>(E3)="Y"</formula>
    </cfRule>
    <cfRule type="expression" priority="638" dxfId="0" stopIfTrue="1">
      <formula>(E3)="D"</formula>
    </cfRule>
  </conditionalFormatting>
  <conditionalFormatting sqref="O59">
    <cfRule type="expression" priority="639" dxfId="1" stopIfTrue="1">
      <formula>(Y53)="Y"</formula>
    </cfRule>
    <cfRule type="expression" priority="640" dxfId="0" stopIfTrue="1">
      <formula>(Y53)="D"</formula>
    </cfRule>
  </conditionalFormatting>
  <conditionalFormatting sqref="S104">
    <cfRule type="expression" priority="641" dxfId="1" stopIfTrue="1">
      <formula>(U117)="Y"</formula>
    </cfRule>
    <cfRule type="expression" priority="642" dxfId="0" stopIfTrue="1">
      <formula>(U117)="D"</formula>
    </cfRule>
  </conditionalFormatting>
  <conditionalFormatting sqref="K101:K105 AQ105:AQ108 AM101 AM103:AM104 C105 W101:W103 AU101:AU109">
    <cfRule type="expression" priority="643" dxfId="1" stopIfTrue="1">
      <formula>(E102)="Y"</formula>
    </cfRule>
    <cfRule type="expression" priority="644" dxfId="0" stopIfTrue="1">
      <formula>(E102)="D"</formula>
    </cfRule>
  </conditionalFormatting>
  <conditionalFormatting sqref="AA102:AA103 AE103 AQ102:AQ103 AM108 C102:C104 O112 O105:O106 O108">
    <cfRule type="expression" priority="645" dxfId="1" stopIfTrue="1">
      <formula>(E101)="Y"</formula>
    </cfRule>
    <cfRule type="expression" priority="646" dxfId="0" stopIfTrue="1">
      <formula>(E101)="D"</formula>
    </cfRule>
  </conditionalFormatting>
  <conditionalFormatting sqref="AQ101">
    <cfRule type="expression" priority="647" dxfId="1" stopIfTrue="1">
      <formula>(AS110)="Y"</formula>
    </cfRule>
    <cfRule type="expression" priority="648" dxfId="0" stopIfTrue="1">
      <formula>(AS110)="D"</formula>
    </cfRule>
  </conditionalFormatting>
  <conditionalFormatting sqref="AE105 S106 W114">
    <cfRule type="expression" priority="649" dxfId="1" stopIfTrue="1">
      <formula>(U103)="Y"</formula>
    </cfRule>
    <cfRule type="expression" priority="650" dxfId="0" stopIfTrue="1">
      <formula>(U103)="D"</formula>
    </cfRule>
  </conditionalFormatting>
  <conditionalFormatting sqref="AA101 G105 AE106 AE104">
    <cfRule type="expression" priority="651" dxfId="1" stopIfTrue="1">
      <formula>(I103)="Y"</formula>
    </cfRule>
    <cfRule type="expression" priority="652" dxfId="0" stopIfTrue="1">
      <formula>(I103)="D"</formula>
    </cfRule>
  </conditionalFormatting>
  <conditionalFormatting sqref="AM105">
    <cfRule type="expression" priority="653" dxfId="1" stopIfTrue="1">
      <formula>(AO111)="Y"</formula>
    </cfRule>
    <cfRule type="expression" priority="654" dxfId="0" stopIfTrue="1">
      <formula>(AO111)="D"</formula>
    </cfRule>
  </conditionalFormatting>
  <conditionalFormatting sqref="O111 W113">
    <cfRule type="expression" priority="655" dxfId="1" stopIfTrue="1">
      <formula>(Q106)="Y"</formula>
    </cfRule>
    <cfRule type="expression" priority="656" dxfId="0" stopIfTrue="1">
      <formula>(Q106)="D"</formula>
    </cfRule>
  </conditionalFormatting>
  <conditionalFormatting sqref="AE102">
    <cfRule type="expression" priority="657" dxfId="1" stopIfTrue="1">
      <formula>(AG109)="Y"</formula>
    </cfRule>
    <cfRule type="expression" priority="658" dxfId="0" stopIfTrue="1">
      <formula>(AG109)="D"</formula>
    </cfRule>
  </conditionalFormatting>
  <conditionalFormatting sqref="W108:W110 C106">
    <cfRule type="expression" priority="659" dxfId="1" stopIfTrue="1">
      <formula>(E111)="Y"</formula>
    </cfRule>
    <cfRule type="expression" priority="660" dxfId="0" stopIfTrue="1">
      <formula>(E111)="D"</formula>
    </cfRule>
  </conditionalFormatting>
  <conditionalFormatting sqref="AI107:AI108 AM106 AM109">
    <cfRule type="expression" priority="661" dxfId="1" stopIfTrue="1">
      <formula>(AK103)="Y"</formula>
    </cfRule>
    <cfRule type="expression" priority="662" dxfId="0" stopIfTrue="1">
      <formula>(AK103)="D"</formula>
    </cfRule>
  </conditionalFormatting>
  <conditionalFormatting sqref="AI109">
    <cfRule type="expression" priority="663" dxfId="1" stopIfTrue="1">
      <formula>(AK101)="Y"</formula>
    </cfRule>
    <cfRule type="expression" priority="664" dxfId="0" stopIfTrue="1">
      <formula>(AK101)="D"</formula>
    </cfRule>
  </conditionalFormatting>
  <conditionalFormatting sqref="K107 S111">
    <cfRule type="expression" priority="665" dxfId="1" stopIfTrue="1">
      <formula>(M101)="Y"</formula>
    </cfRule>
    <cfRule type="expression" priority="666" dxfId="0" stopIfTrue="1">
      <formula>(M101)="D"</formula>
    </cfRule>
  </conditionalFormatting>
  <conditionalFormatting sqref="C101 AI102 O104 S108">
    <cfRule type="expression" priority="667" dxfId="1" stopIfTrue="1">
      <formula>(E105)="Y"</formula>
    </cfRule>
    <cfRule type="expression" priority="668" dxfId="0" stopIfTrue="1">
      <formula>(E105)="D"</formula>
    </cfRule>
  </conditionalFormatting>
  <conditionalFormatting sqref="AI106 S107">
    <cfRule type="expression" priority="669" dxfId="1" stopIfTrue="1">
      <formula>(U102)="Y"</formula>
    </cfRule>
    <cfRule type="expression" priority="670" dxfId="0" stopIfTrue="1">
      <formula>(U102)="D"</formula>
    </cfRule>
  </conditionalFormatting>
  <conditionalFormatting sqref="AW69:AW71 E73 I73 M73 T69:U71 P69:Q71 AJ69:AK71 X69:Y71 AB69:AC71 AF69:AG71 D70:D71 AN69:AO71 H69:H71 L69:L71 AR69:AS71">
    <cfRule type="cellIs" priority="671" dxfId="20" operator="equal" stopIfTrue="1">
      <formula>"Y"</formula>
    </cfRule>
    <cfRule type="cellIs" priority="672" dxfId="19" operator="equal" stopIfTrue="1">
      <formula>"M"</formula>
    </cfRule>
    <cfRule type="cellIs" priority="673" dxfId="18" operator="equal" stopIfTrue="1">
      <formula>"N"</formula>
    </cfRule>
  </conditionalFormatting>
  <conditionalFormatting sqref="AW2 AW67:AW68 H2:I2 E62:E65 AC67:AC68 AO67:AO68 X62:Y68 M65 D2:E2 D3:D5 L2:M2 AF2:AF9 AC2 AG2 H4:H8 X2:Y2 L3 AK2 AN3 AK67:AK68 T4:T10 U62:U65 T2:U2 AF67:AG68 AS67:AS68 AR3 Q65 AN2:AO2 AR2:AS2 X4:X8 AR100:AS100 H100:I100 D100:E100 L100:M100 AF100:AG100 P100:Q100 X100:Y100 AB100:AC100 AJ100:AK100 T100:U100 AN100:AO100 AW100 D8:D13 D23:D27 D42:D43 D45:D47 D53:D56 D37 H48:H53 H29 P25:P30 P38 P59:P68 L51:L55 L19:L22 L6:L8 X15:X16 X22 AB62:AB68 AJ20:AJ24 X46:X50 L13:L16 L35:L36 L28:L29 AJ30:AJ33 AN43:AN49 AB17:AB19 AB22:AB23 AB40:AB42 AF22:AF25 AF39:AF40 AR41:AR46 AF32 AF11:AF18 AF35 AR15:AR20 AB25:AB26 AJ27 H55:H56 H58:H68 AR23:AR25 AR28:AR29 AR31:AR38 AR12 AR5:AR7 AR9 T12:T13 L38 L41:L49 H26 L11 D29 H10:H18 H24 X35:X37 AR53:AR68 X26:X28 P9 P20 P41:P42 P53 P2:Q2 AJ48:AJ51 P44:P48 D19 D31 AF43 AN53:AN56 P7 P33:P35 AN7:AN16 AJ2:AJ7 P11:P13 P15:P16 P18 P22:P23 P50:P51 P4 AJ10:AJ18 AB57:AB60 H22 AJ35:AJ43 AR49:AR51 T30 L31 D15:D17 D50 AN40 AF46:AF66 H37:H41 H43:H46 L24:L26 P56:P57 T18:T22 T24:T25 T27:T28 T32:T37 T39:T68 X18 X39:X44 AB44:AB45 AB53 AB55 X31:X32 X52:X61 AN58:AN68 AB47:AB49 H31:H35 X20 D33:D34 D58:D68 AF28:AF29 X10:X11 AB29:AB37 AN18:AN38 AB2:AB13 AJ64:AJ68 AJ53:AJ62 AJ45:AJ46 L57:L68">
    <cfRule type="cellIs" priority="674" dxfId="20" operator="equal" stopIfTrue="1">
      <formula>"R"</formula>
    </cfRule>
    <cfRule type="cellIs" priority="675" dxfId="19" operator="equal" stopIfTrue="1">
      <formula>"Y"</formula>
    </cfRule>
    <cfRule type="cellIs" priority="676" dxfId="18" operator="equal" stopIfTrue="1">
      <formula>"M"</formula>
    </cfRule>
  </conditionalFormatting>
  <conditionalFormatting sqref="Q66:Q68 U66:U68 AC3:AC66 M3:M28 AK3:AK66 M66:M71 E66:E71 M30:M64 U3:U61 AS3:AS51 AW3:AW45 AG3:AG66 Y3:Y61 AS54:AS66 I3:I71 Q3:Q64 AW47:AW66 E3:E61 AO3:AO66">
    <cfRule type="cellIs" priority="677" dxfId="1" operator="equal" stopIfTrue="1">
      <formula>"Y"</formula>
    </cfRule>
    <cfRule type="cellIs" priority="678" dxfId="0" operator="equal" stopIfTrue="1">
      <formula>"D"</formula>
    </cfRule>
  </conditionalFormatting>
  <conditionalFormatting sqref="M29">
    <cfRule type="cellIs" priority="635" dxfId="1" operator="equal" stopIfTrue="1">
      <formula>"Y"</formula>
    </cfRule>
    <cfRule type="cellIs" priority="636" dxfId="0" operator="equal" stopIfTrue="1">
      <formula>"D"</formula>
    </cfRule>
  </conditionalFormatting>
  <conditionalFormatting sqref="AM107">
    <cfRule type="expression" priority="679" dxfId="1" stopIfTrue="1">
      <formula>(AO101)="Y"</formula>
    </cfRule>
    <cfRule type="expression" priority="680" dxfId="0" stopIfTrue="1">
      <formula>(AO101)="D"</formula>
    </cfRule>
  </conditionalFormatting>
  <conditionalFormatting sqref="AI104:AI105">
    <cfRule type="expression" priority="681" dxfId="1" stopIfTrue="1">
      <formula>(AK108)="Y"</formula>
    </cfRule>
    <cfRule type="expression" priority="682" dxfId="0" stopIfTrue="1">
      <formula>(AK108)="D"</formula>
    </cfRule>
  </conditionalFormatting>
  <conditionalFormatting sqref="AM102">
    <cfRule type="expression" priority="683" dxfId="1" stopIfTrue="1">
      <formula>(AO112)="Y"</formula>
    </cfRule>
    <cfRule type="expression" priority="684" dxfId="0" stopIfTrue="1">
      <formula>(AO112)="D"</formula>
    </cfRule>
  </conditionalFormatting>
  <conditionalFormatting sqref="AI101">
    <cfRule type="expression" priority="685" dxfId="1" stopIfTrue="1">
      <formula>(AK107)="Y"</formula>
    </cfRule>
    <cfRule type="expression" priority="686" dxfId="0" stopIfTrue="1">
      <formula>(AK107)="D"</formula>
    </cfRule>
  </conditionalFormatting>
  <conditionalFormatting sqref="S105">
    <cfRule type="expression" priority="687" dxfId="1" stopIfTrue="1">
      <formula>(U115)="Y"</formula>
    </cfRule>
    <cfRule type="expression" priority="688" dxfId="0" stopIfTrue="1">
      <formula>(U115)="D"</formula>
    </cfRule>
  </conditionalFormatting>
  <conditionalFormatting sqref="AQ112">
    <cfRule type="expression" priority="689" dxfId="1" stopIfTrue="1">
      <formula>(AS103)="Y"</formula>
    </cfRule>
    <cfRule type="expression" priority="690" dxfId="0" stopIfTrue="1">
      <formula>(AS103)="D"</formula>
    </cfRule>
  </conditionalFormatting>
  <conditionalFormatting sqref="AQ111">
    <cfRule type="expression" priority="691" dxfId="1" stopIfTrue="1">
      <formula>(AS105)="Y"</formula>
    </cfRule>
    <cfRule type="expression" priority="692" dxfId="0" stopIfTrue="1">
      <formula>(AS105)="D"</formula>
    </cfRule>
  </conditionalFormatting>
  <conditionalFormatting sqref="D22">
    <cfRule type="cellIs" priority="629" dxfId="20" operator="equal" stopIfTrue="1">
      <formula>"R"</formula>
    </cfRule>
    <cfRule type="cellIs" priority="630" dxfId="19" operator="equal" stopIfTrue="1">
      <formula>"Y"</formula>
    </cfRule>
    <cfRule type="cellIs" priority="631" dxfId="18" operator="equal" stopIfTrue="1">
      <formula>"M"</formula>
    </cfRule>
  </conditionalFormatting>
  <conditionalFormatting sqref="D7">
    <cfRule type="cellIs" priority="632" dxfId="20" operator="equal" stopIfTrue="1">
      <formula>"R"</formula>
    </cfRule>
    <cfRule type="cellIs" priority="633" dxfId="19" operator="equal" stopIfTrue="1">
      <formula>"Y"</formula>
    </cfRule>
    <cfRule type="cellIs" priority="634" dxfId="18" operator="equal" stopIfTrue="1">
      <formula>"M"</formula>
    </cfRule>
  </conditionalFormatting>
  <conditionalFormatting sqref="D40">
    <cfRule type="cellIs" priority="626" dxfId="20" operator="equal" stopIfTrue="1">
      <formula>"R"</formula>
    </cfRule>
    <cfRule type="cellIs" priority="627" dxfId="19" operator="equal" stopIfTrue="1">
      <formula>"Y"</formula>
    </cfRule>
    <cfRule type="cellIs" priority="628" dxfId="18" operator="equal" stopIfTrue="1">
      <formula>"M"</formula>
    </cfRule>
  </conditionalFormatting>
  <conditionalFormatting sqref="D44">
    <cfRule type="cellIs" priority="623" dxfId="20" operator="equal" stopIfTrue="1">
      <formula>"R"</formula>
    </cfRule>
    <cfRule type="cellIs" priority="624" dxfId="19" operator="equal" stopIfTrue="1">
      <formula>"Y"</formula>
    </cfRule>
    <cfRule type="cellIs" priority="625" dxfId="18" operator="equal" stopIfTrue="1">
      <formula>"M"</formula>
    </cfRule>
  </conditionalFormatting>
  <conditionalFormatting sqref="D51">
    <cfRule type="cellIs" priority="620" dxfId="20" operator="equal" stopIfTrue="1">
      <formula>"R"</formula>
    </cfRule>
    <cfRule type="cellIs" priority="621" dxfId="19" operator="equal" stopIfTrue="1">
      <formula>"Y"</formula>
    </cfRule>
    <cfRule type="cellIs" priority="622" dxfId="18" operator="equal" stopIfTrue="1">
      <formula>"M"</formula>
    </cfRule>
  </conditionalFormatting>
  <conditionalFormatting sqref="D36">
    <cfRule type="cellIs" priority="617" dxfId="20" operator="equal" stopIfTrue="1">
      <formula>"R"</formula>
    </cfRule>
    <cfRule type="cellIs" priority="618" dxfId="19" operator="equal" stopIfTrue="1">
      <formula>"Y"</formula>
    </cfRule>
    <cfRule type="cellIs" priority="619" dxfId="18" operator="equal" stopIfTrue="1">
      <formula>"M"</formula>
    </cfRule>
  </conditionalFormatting>
  <conditionalFormatting sqref="H47">
    <cfRule type="cellIs" priority="614" dxfId="20" operator="equal" stopIfTrue="1">
      <formula>"R"</formula>
    </cfRule>
    <cfRule type="cellIs" priority="615" dxfId="19" operator="equal" stopIfTrue="1">
      <formula>"Y"</formula>
    </cfRule>
    <cfRule type="cellIs" priority="616" dxfId="18" operator="equal" stopIfTrue="1">
      <formula>"M"</formula>
    </cfRule>
  </conditionalFormatting>
  <conditionalFormatting sqref="H3">
    <cfRule type="cellIs" priority="611" dxfId="20" operator="equal" stopIfTrue="1">
      <formula>"R"</formula>
    </cfRule>
    <cfRule type="cellIs" priority="612" dxfId="19" operator="equal" stopIfTrue="1">
      <formula>"Y"</formula>
    </cfRule>
    <cfRule type="cellIs" priority="613" dxfId="18" operator="equal" stopIfTrue="1">
      <formula>"M"</formula>
    </cfRule>
  </conditionalFormatting>
  <conditionalFormatting sqref="H28">
    <cfRule type="cellIs" priority="608" dxfId="20" operator="equal" stopIfTrue="1">
      <formula>"R"</formula>
    </cfRule>
    <cfRule type="cellIs" priority="609" dxfId="19" operator="equal" stopIfTrue="1">
      <formula>"Y"</formula>
    </cfRule>
    <cfRule type="cellIs" priority="610" dxfId="18" operator="equal" stopIfTrue="1">
      <formula>"M"</formula>
    </cfRule>
  </conditionalFormatting>
  <conditionalFormatting sqref="P24">
    <cfRule type="cellIs" priority="605" dxfId="20" operator="equal" stopIfTrue="1">
      <formula>"R"</formula>
    </cfRule>
    <cfRule type="cellIs" priority="606" dxfId="19" operator="equal" stopIfTrue="1">
      <formula>"Y"</formula>
    </cfRule>
    <cfRule type="cellIs" priority="607" dxfId="18" operator="equal" stopIfTrue="1">
      <formula>"M"</formula>
    </cfRule>
  </conditionalFormatting>
  <conditionalFormatting sqref="P19">
    <cfRule type="cellIs" priority="602" dxfId="20" operator="equal" stopIfTrue="1">
      <formula>"R"</formula>
    </cfRule>
    <cfRule type="cellIs" priority="603" dxfId="19" operator="equal" stopIfTrue="1">
      <formula>"Y"</formula>
    </cfRule>
    <cfRule type="cellIs" priority="604" dxfId="18" operator="equal" stopIfTrue="1">
      <formula>"M"</formula>
    </cfRule>
  </conditionalFormatting>
  <conditionalFormatting sqref="P37">
    <cfRule type="cellIs" priority="599" dxfId="20" operator="equal" stopIfTrue="1">
      <formula>"R"</formula>
    </cfRule>
    <cfRule type="cellIs" priority="600" dxfId="19" operator="equal" stopIfTrue="1">
      <formula>"Y"</formula>
    </cfRule>
    <cfRule type="cellIs" priority="601" dxfId="18" operator="equal" stopIfTrue="1">
      <formula>"M"</formula>
    </cfRule>
  </conditionalFormatting>
  <conditionalFormatting sqref="P58">
    <cfRule type="cellIs" priority="596" dxfId="20" operator="equal" stopIfTrue="1">
      <formula>"R"</formula>
    </cfRule>
    <cfRule type="cellIs" priority="597" dxfId="19" operator="equal" stopIfTrue="1">
      <formula>"Y"</formula>
    </cfRule>
    <cfRule type="cellIs" priority="598" dxfId="18" operator="equal" stopIfTrue="1">
      <formula>"M"</formula>
    </cfRule>
  </conditionalFormatting>
  <conditionalFormatting sqref="L50">
    <cfRule type="cellIs" priority="593" dxfId="20" operator="equal" stopIfTrue="1">
      <formula>"R"</formula>
    </cfRule>
    <cfRule type="cellIs" priority="594" dxfId="19" operator="equal" stopIfTrue="1">
      <formula>"Y"</formula>
    </cfRule>
    <cfRule type="cellIs" priority="595" dxfId="18" operator="equal" stopIfTrue="1">
      <formula>"M"</formula>
    </cfRule>
  </conditionalFormatting>
  <conditionalFormatting sqref="L17">
    <cfRule type="cellIs" priority="590" dxfId="20" operator="equal" stopIfTrue="1">
      <formula>"R"</formula>
    </cfRule>
    <cfRule type="cellIs" priority="591" dxfId="19" operator="equal" stopIfTrue="1">
      <formula>"Y"</formula>
    </cfRule>
    <cfRule type="cellIs" priority="592" dxfId="18" operator="equal" stopIfTrue="1">
      <formula>"M"</formula>
    </cfRule>
  </conditionalFormatting>
  <conditionalFormatting sqref="L5">
    <cfRule type="cellIs" priority="587" dxfId="20" operator="equal" stopIfTrue="1">
      <formula>"R"</formula>
    </cfRule>
    <cfRule type="cellIs" priority="588" dxfId="19" operator="equal" stopIfTrue="1">
      <formula>"Y"</formula>
    </cfRule>
    <cfRule type="cellIs" priority="589" dxfId="18" operator="equal" stopIfTrue="1">
      <formula>"M"</formula>
    </cfRule>
  </conditionalFormatting>
  <conditionalFormatting sqref="X13">
    <cfRule type="cellIs" priority="584" dxfId="20" operator="equal" stopIfTrue="1">
      <formula>"R"</formula>
    </cfRule>
    <cfRule type="cellIs" priority="585" dxfId="19" operator="equal" stopIfTrue="1">
      <formula>"Y"</formula>
    </cfRule>
    <cfRule type="cellIs" priority="586" dxfId="18" operator="equal" stopIfTrue="1">
      <formula>"M"</formula>
    </cfRule>
  </conditionalFormatting>
  <conditionalFormatting sqref="X21">
    <cfRule type="cellIs" priority="581" dxfId="20" operator="equal" stopIfTrue="1">
      <formula>"R"</formula>
    </cfRule>
    <cfRule type="cellIs" priority="582" dxfId="19" operator="equal" stopIfTrue="1">
      <formula>"Y"</formula>
    </cfRule>
    <cfRule type="cellIs" priority="583" dxfId="18" operator="equal" stopIfTrue="1">
      <formula>"M"</formula>
    </cfRule>
  </conditionalFormatting>
  <conditionalFormatting sqref="AB61">
    <cfRule type="cellIs" priority="578" dxfId="20" operator="equal" stopIfTrue="1">
      <formula>"R"</formula>
    </cfRule>
    <cfRule type="cellIs" priority="579" dxfId="19" operator="equal" stopIfTrue="1">
      <formula>"Y"</formula>
    </cfRule>
    <cfRule type="cellIs" priority="580" dxfId="18" operator="equal" stopIfTrue="1">
      <formula>"M"</formula>
    </cfRule>
  </conditionalFormatting>
  <conditionalFormatting sqref="AJ19">
    <cfRule type="cellIs" priority="575" dxfId="20" operator="equal" stopIfTrue="1">
      <formula>"R"</formula>
    </cfRule>
    <cfRule type="cellIs" priority="576" dxfId="19" operator="equal" stopIfTrue="1">
      <formula>"Y"</formula>
    </cfRule>
    <cfRule type="cellIs" priority="577" dxfId="18" operator="equal" stopIfTrue="1">
      <formula>"M"</formula>
    </cfRule>
  </conditionalFormatting>
  <conditionalFormatting sqref="P32">
    <cfRule type="cellIs" priority="572" dxfId="20" operator="equal" stopIfTrue="1">
      <formula>"R"</formula>
    </cfRule>
    <cfRule type="cellIs" priority="573" dxfId="19" operator="equal" stopIfTrue="1">
      <formula>"Y"</formula>
    </cfRule>
    <cfRule type="cellIs" priority="574" dxfId="18" operator="equal" stopIfTrue="1">
      <formula>"M"</formula>
    </cfRule>
  </conditionalFormatting>
  <conditionalFormatting sqref="X45">
    <cfRule type="cellIs" priority="569" dxfId="20" operator="equal" stopIfTrue="1">
      <formula>"R"</formula>
    </cfRule>
    <cfRule type="cellIs" priority="570" dxfId="19" operator="equal" stopIfTrue="1">
      <formula>"Y"</formula>
    </cfRule>
    <cfRule type="cellIs" priority="571" dxfId="18" operator="equal" stopIfTrue="1">
      <formula>"M"</formula>
    </cfRule>
  </conditionalFormatting>
  <conditionalFormatting sqref="L12">
    <cfRule type="cellIs" priority="566" dxfId="20" operator="equal" stopIfTrue="1">
      <formula>"R"</formula>
    </cfRule>
    <cfRule type="cellIs" priority="567" dxfId="19" operator="equal" stopIfTrue="1">
      <formula>"Y"</formula>
    </cfRule>
    <cfRule type="cellIs" priority="568" dxfId="18" operator="equal" stopIfTrue="1">
      <formula>"M"</formula>
    </cfRule>
  </conditionalFormatting>
  <conditionalFormatting sqref="L34">
    <cfRule type="cellIs" priority="563" dxfId="20" operator="equal" stopIfTrue="1">
      <formula>"R"</formula>
    </cfRule>
    <cfRule type="cellIs" priority="564" dxfId="19" operator="equal" stopIfTrue="1">
      <formula>"Y"</formula>
    </cfRule>
    <cfRule type="cellIs" priority="565" dxfId="18" operator="equal" stopIfTrue="1">
      <formula>"M"</formula>
    </cfRule>
  </conditionalFormatting>
  <conditionalFormatting sqref="L27">
    <cfRule type="cellIs" priority="560" dxfId="20" operator="equal" stopIfTrue="1">
      <formula>"R"</formula>
    </cfRule>
    <cfRule type="cellIs" priority="561" dxfId="19" operator="equal" stopIfTrue="1">
      <formula>"Y"</formula>
    </cfRule>
    <cfRule type="cellIs" priority="562" dxfId="18" operator="equal" stopIfTrue="1">
      <formula>"M"</formula>
    </cfRule>
  </conditionalFormatting>
  <conditionalFormatting sqref="AJ28">
    <cfRule type="cellIs" priority="557" dxfId="20" operator="equal" stopIfTrue="1">
      <formula>"R"</formula>
    </cfRule>
    <cfRule type="cellIs" priority="558" dxfId="19" operator="equal" stopIfTrue="1">
      <formula>"Y"</formula>
    </cfRule>
    <cfRule type="cellIs" priority="559" dxfId="18" operator="equal" stopIfTrue="1">
      <formula>"M"</formula>
    </cfRule>
  </conditionalFormatting>
  <conditionalFormatting sqref="AN41">
    <cfRule type="cellIs" priority="554" dxfId="20" operator="equal" stopIfTrue="1">
      <formula>"R"</formula>
    </cfRule>
    <cfRule type="cellIs" priority="555" dxfId="19" operator="equal" stopIfTrue="1">
      <formula>"Y"</formula>
    </cfRule>
    <cfRule type="cellIs" priority="556" dxfId="18" operator="equal" stopIfTrue="1">
      <formula>"M"</formula>
    </cfRule>
  </conditionalFormatting>
  <conditionalFormatting sqref="AB14">
    <cfRule type="cellIs" priority="551" dxfId="20" operator="equal" stopIfTrue="1">
      <formula>"R"</formula>
    </cfRule>
    <cfRule type="cellIs" priority="552" dxfId="19" operator="equal" stopIfTrue="1">
      <formula>"Y"</formula>
    </cfRule>
    <cfRule type="cellIs" priority="553" dxfId="18" operator="equal" stopIfTrue="1">
      <formula>"M"</formula>
    </cfRule>
  </conditionalFormatting>
  <conditionalFormatting sqref="AB15">
    <cfRule type="cellIs" priority="548" dxfId="20" operator="equal" stopIfTrue="1">
      <formula>"R"</formula>
    </cfRule>
    <cfRule type="cellIs" priority="549" dxfId="19" operator="equal" stopIfTrue="1">
      <formula>"Y"</formula>
    </cfRule>
    <cfRule type="cellIs" priority="550" dxfId="18" operator="equal" stopIfTrue="1">
      <formula>"M"</formula>
    </cfRule>
  </conditionalFormatting>
  <conditionalFormatting sqref="AB20">
    <cfRule type="cellIs" priority="545" dxfId="20" operator="equal" stopIfTrue="1">
      <formula>"R"</formula>
    </cfRule>
    <cfRule type="cellIs" priority="546" dxfId="19" operator="equal" stopIfTrue="1">
      <formula>"Y"</formula>
    </cfRule>
    <cfRule type="cellIs" priority="547" dxfId="18" operator="equal" stopIfTrue="1">
      <formula>"M"</formula>
    </cfRule>
  </conditionalFormatting>
  <conditionalFormatting sqref="AB38">
    <cfRule type="cellIs" priority="542" dxfId="20" operator="equal" stopIfTrue="1">
      <formula>"R"</formula>
    </cfRule>
    <cfRule type="cellIs" priority="543" dxfId="19" operator="equal" stopIfTrue="1">
      <formula>"Y"</formula>
    </cfRule>
    <cfRule type="cellIs" priority="544" dxfId="18" operator="equal" stopIfTrue="1">
      <formula>"M"</formula>
    </cfRule>
  </conditionalFormatting>
  <conditionalFormatting sqref="AF21">
    <cfRule type="cellIs" priority="539" dxfId="20" operator="equal" stopIfTrue="1">
      <formula>"R"</formula>
    </cfRule>
    <cfRule type="cellIs" priority="540" dxfId="19" operator="equal" stopIfTrue="1">
      <formula>"Y"</formula>
    </cfRule>
    <cfRule type="cellIs" priority="541" dxfId="18" operator="equal" stopIfTrue="1">
      <formula>"M"</formula>
    </cfRule>
  </conditionalFormatting>
  <conditionalFormatting sqref="AF37">
    <cfRule type="cellIs" priority="536" dxfId="20" operator="equal" stopIfTrue="1">
      <formula>"R"</formula>
    </cfRule>
    <cfRule type="cellIs" priority="537" dxfId="19" operator="equal" stopIfTrue="1">
      <formula>"Y"</formula>
    </cfRule>
    <cfRule type="cellIs" priority="538" dxfId="18" operator="equal" stopIfTrue="1">
      <formula>"M"</formula>
    </cfRule>
  </conditionalFormatting>
  <conditionalFormatting sqref="AR39">
    <cfRule type="cellIs" priority="533" dxfId="20" operator="equal" stopIfTrue="1">
      <formula>"R"</formula>
    </cfRule>
    <cfRule type="cellIs" priority="534" dxfId="19" operator="equal" stopIfTrue="1">
      <formula>"Y"</formula>
    </cfRule>
    <cfRule type="cellIs" priority="535" dxfId="18" operator="equal" stopIfTrue="1">
      <formula>"M"</formula>
    </cfRule>
  </conditionalFormatting>
  <conditionalFormatting sqref="AF30">
    <cfRule type="cellIs" priority="530" dxfId="20" operator="equal" stopIfTrue="1">
      <formula>"R"</formula>
    </cfRule>
    <cfRule type="cellIs" priority="531" dxfId="19" operator="equal" stopIfTrue="1">
      <formula>"Y"</formula>
    </cfRule>
    <cfRule type="cellIs" priority="532" dxfId="18" operator="equal" stopIfTrue="1">
      <formula>"M"</formula>
    </cfRule>
  </conditionalFormatting>
  <conditionalFormatting sqref="D35">
    <cfRule type="cellIs" priority="527" dxfId="20" operator="equal" stopIfTrue="1">
      <formula>"R"</formula>
    </cfRule>
    <cfRule type="cellIs" priority="528" dxfId="19" operator="equal" stopIfTrue="1">
      <formula>"Y"</formula>
    </cfRule>
    <cfRule type="cellIs" priority="529" dxfId="18" operator="equal" stopIfTrue="1">
      <formula>"M"</formula>
    </cfRule>
  </conditionalFormatting>
  <conditionalFormatting sqref="AF10">
    <cfRule type="cellIs" priority="524" dxfId="20" operator="equal" stopIfTrue="1">
      <formula>"R"</formula>
    </cfRule>
    <cfRule type="cellIs" priority="525" dxfId="19" operator="equal" stopIfTrue="1">
      <formula>"Y"</formula>
    </cfRule>
    <cfRule type="cellIs" priority="526" dxfId="18" operator="equal" stopIfTrue="1">
      <formula>"M"</formula>
    </cfRule>
  </conditionalFormatting>
  <conditionalFormatting sqref="AF34">
    <cfRule type="cellIs" priority="521" dxfId="20" operator="equal" stopIfTrue="1">
      <formula>"R"</formula>
    </cfRule>
    <cfRule type="cellIs" priority="522" dxfId="19" operator="equal" stopIfTrue="1">
      <formula>"Y"</formula>
    </cfRule>
    <cfRule type="cellIs" priority="523" dxfId="18" operator="equal" stopIfTrue="1">
      <formula>"M"</formula>
    </cfRule>
  </conditionalFormatting>
  <conditionalFormatting sqref="AR14">
    <cfRule type="cellIs" priority="518" dxfId="20" operator="equal" stopIfTrue="1">
      <formula>"R"</formula>
    </cfRule>
    <cfRule type="cellIs" priority="519" dxfId="19" operator="equal" stopIfTrue="1">
      <formula>"Y"</formula>
    </cfRule>
    <cfRule type="cellIs" priority="520" dxfId="18" operator="equal" stopIfTrue="1">
      <formula>"M"</formula>
    </cfRule>
  </conditionalFormatting>
  <conditionalFormatting sqref="L4">
    <cfRule type="cellIs" priority="515" dxfId="20" operator="equal" stopIfTrue="1">
      <formula>"R"</formula>
    </cfRule>
    <cfRule type="cellIs" priority="516" dxfId="19" operator="equal" stopIfTrue="1">
      <formula>"Y"</formula>
    </cfRule>
    <cfRule type="cellIs" priority="517" dxfId="18" operator="equal" stopIfTrue="1">
      <formula>"M"</formula>
    </cfRule>
  </conditionalFormatting>
  <conditionalFormatting sqref="P8">
    <cfRule type="cellIs" priority="512" dxfId="20" operator="equal" stopIfTrue="1">
      <formula>"R"</formula>
    </cfRule>
    <cfRule type="cellIs" priority="513" dxfId="19" operator="equal" stopIfTrue="1">
      <formula>"Y"</formula>
    </cfRule>
    <cfRule type="cellIs" priority="514" dxfId="18" operator="equal" stopIfTrue="1">
      <formula>"M"</formula>
    </cfRule>
  </conditionalFormatting>
  <conditionalFormatting sqref="AB24">
    <cfRule type="cellIs" priority="509" dxfId="20" operator="equal" stopIfTrue="1">
      <formula>"R"</formula>
    </cfRule>
    <cfRule type="cellIs" priority="510" dxfId="19" operator="equal" stopIfTrue="1">
      <formula>"Y"</formula>
    </cfRule>
    <cfRule type="cellIs" priority="511" dxfId="18" operator="equal" stopIfTrue="1">
      <formula>"M"</formula>
    </cfRule>
  </conditionalFormatting>
  <conditionalFormatting sqref="AJ26">
    <cfRule type="cellIs" priority="506" dxfId="20" operator="equal" stopIfTrue="1">
      <formula>"R"</formula>
    </cfRule>
    <cfRule type="cellIs" priority="507" dxfId="19" operator="equal" stopIfTrue="1">
      <formula>"Y"</formula>
    </cfRule>
    <cfRule type="cellIs" priority="508" dxfId="18" operator="equal" stopIfTrue="1">
      <formula>"M"</formula>
    </cfRule>
  </conditionalFormatting>
  <conditionalFormatting sqref="H57">
    <cfRule type="cellIs" priority="494" dxfId="20" operator="equal" stopIfTrue="1">
      <formula>"R"</formula>
    </cfRule>
    <cfRule type="cellIs" priority="495" dxfId="19" operator="equal" stopIfTrue="1">
      <formula>"Y"</formula>
    </cfRule>
    <cfRule type="cellIs" priority="496" dxfId="18" operator="equal" stopIfTrue="1">
      <formula>"M"</formula>
    </cfRule>
  </conditionalFormatting>
  <conditionalFormatting sqref="P39">
    <cfRule type="cellIs" priority="503" dxfId="20" operator="equal" stopIfTrue="1">
      <formula>"R"</formula>
    </cfRule>
    <cfRule type="cellIs" priority="504" dxfId="19" operator="equal" stopIfTrue="1">
      <formula>"Y"</formula>
    </cfRule>
    <cfRule type="cellIs" priority="505" dxfId="18" operator="equal" stopIfTrue="1">
      <formula>"M"</formula>
    </cfRule>
  </conditionalFormatting>
  <conditionalFormatting sqref="H27">
    <cfRule type="cellIs" priority="500" dxfId="20" operator="equal" stopIfTrue="1">
      <formula>"R"</formula>
    </cfRule>
    <cfRule type="cellIs" priority="501" dxfId="19" operator="equal" stopIfTrue="1">
      <formula>"Y"</formula>
    </cfRule>
    <cfRule type="cellIs" priority="502" dxfId="18" operator="equal" stopIfTrue="1">
      <formula>"M"</formula>
    </cfRule>
  </conditionalFormatting>
  <conditionalFormatting sqref="H54">
    <cfRule type="cellIs" priority="497" dxfId="20" operator="equal" stopIfTrue="1">
      <formula>"R"</formula>
    </cfRule>
    <cfRule type="cellIs" priority="498" dxfId="19" operator="equal" stopIfTrue="1">
      <formula>"Y"</formula>
    </cfRule>
    <cfRule type="cellIs" priority="499" dxfId="18" operator="equal" stopIfTrue="1">
      <formula>"M"</formula>
    </cfRule>
  </conditionalFormatting>
  <conditionalFormatting sqref="AR22">
    <cfRule type="cellIs" priority="491" dxfId="20" operator="equal" stopIfTrue="1">
      <formula>"R"</formula>
    </cfRule>
    <cfRule type="cellIs" priority="492" dxfId="19" operator="equal" stopIfTrue="1">
      <formula>"Y"</formula>
    </cfRule>
    <cfRule type="cellIs" priority="493" dxfId="18" operator="equal" stopIfTrue="1">
      <formula>"M"</formula>
    </cfRule>
  </conditionalFormatting>
  <conditionalFormatting sqref="AR26:AR27">
    <cfRule type="cellIs" priority="488" dxfId="20" operator="equal" stopIfTrue="1">
      <formula>"R"</formula>
    </cfRule>
    <cfRule type="cellIs" priority="489" dxfId="19" operator="equal" stopIfTrue="1">
      <formula>"Y"</formula>
    </cfRule>
    <cfRule type="cellIs" priority="490" dxfId="18" operator="equal" stopIfTrue="1">
      <formula>"M"</formula>
    </cfRule>
  </conditionalFormatting>
  <conditionalFormatting sqref="AR30">
    <cfRule type="cellIs" priority="485" dxfId="20" operator="equal" stopIfTrue="1">
      <formula>"R"</formula>
    </cfRule>
    <cfRule type="cellIs" priority="486" dxfId="19" operator="equal" stopIfTrue="1">
      <formula>"Y"</formula>
    </cfRule>
    <cfRule type="cellIs" priority="487" dxfId="18" operator="equal" stopIfTrue="1">
      <formula>"M"</formula>
    </cfRule>
  </conditionalFormatting>
  <conditionalFormatting sqref="AR40">
    <cfRule type="cellIs" priority="482" dxfId="20" operator="equal" stopIfTrue="1">
      <formula>"R"</formula>
    </cfRule>
    <cfRule type="cellIs" priority="483" dxfId="19" operator="equal" stopIfTrue="1">
      <formula>"Y"</formula>
    </cfRule>
    <cfRule type="cellIs" priority="484" dxfId="18" operator="equal" stopIfTrue="1">
      <formula>"M"</formula>
    </cfRule>
  </conditionalFormatting>
  <conditionalFormatting sqref="AR13">
    <cfRule type="cellIs" priority="479" dxfId="20" operator="equal" stopIfTrue="1">
      <formula>"R"</formula>
    </cfRule>
    <cfRule type="cellIs" priority="480" dxfId="19" operator="equal" stopIfTrue="1">
      <formula>"Y"</formula>
    </cfRule>
    <cfRule type="cellIs" priority="481" dxfId="18" operator="equal" stopIfTrue="1">
      <formula>"M"</formula>
    </cfRule>
  </conditionalFormatting>
  <conditionalFormatting sqref="AR10">
    <cfRule type="cellIs" priority="476" dxfId="20" operator="equal" stopIfTrue="1">
      <formula>"R"</formula>
    </cfRule>
    <cfRule type="cellIs" priority="477" dxfId="19" operator="equal" stopIfTrue="1">
      <formula>"Y"</formula>
    </cfRule>
    <cfRule type="cellIs" priority="478" dxfId="18" operator="equal" stopIfTrue="1">
      <formula>"M"</formula>
    </cfRule>
  </conditionalFormatting>
  <conditionalFormatting sqref="AR4">
    <cfRule type="cellIs" priority="473" dxfId="20" operator="equal" stopIfTrue="1">
      <formula>"R"</formula>
    </cfRule>
    <cfRule type="cellIs" priority="474" dxfId="19" operator="equal" stopIfTrue="1">
      <formula>"Y"</formula>
    </cfRule>
    <cfRule type="cellIs" priority="475" dxfId="18" operator="equal" stopIfTrue="1">
      <formula>"M"</formula>
    </cfRule>
  </conditionalFormatting>
  <conditionalFormatting sqref="AR8">
    <cfRule type="cellIs" priority="470" dxfId="20" operator="equal" stopIfTrue="1">
      <formula>"R"</formula>
    </cfRule>
    <cfRule type="cellIs" priority="471" dxfId="19" operator="equal" stopIfTrue="1">
      <formula>"Y"</formula>
    </cfRule>
    <cfRule type="cellIs" priority="472" dxfId="18" operator="equal" stopIfTrue="1">
      <formula>"M"</formula>
    </cfRule>
  </conditionalFormatting>
  <conditionalFormatting sqref="X12">
    <cfRule type="cellIs" priority="467" dxfId="20" operator="equal" stopIfTrue="1">
      <formula>"R"</formula>
    </cfRule>
    <cfRule type="cellIs" priority="468" dxfId="19" operator="equal" stopIfTrue="1">
      <formula>"Y"</formula>
    </cfRule>
    <cfRule type="cellIs" priority="469" dxfId="18" operator="equal" stopIfTrue="1">
      <formula>"M"</formula>
    </cfRule>
  </conditionalFormatting>
  <conditionalFormatting sqref="T11">
    <cfRule type="cellIs" priority="464" dxfId="20" operator="equal" stopIfTrue="1">
      <formula>"R"</formula>
    </cfRule>
    <cfRule type="cellIs" priority="465" dxfId="19" operator="equal" stopIfTrue="1">
      <formula>"Y"</formula>
    </cfRule>
    <cfRule type="cellIs" priority="466" dxfId="18" operator="equal" stopIfTrue="1">
      <formula>"M"</formula>
    </cfRule>
  </conditionalFormatting>
  <conditionalFormatting sqref="L37">
    <cfRule type="cellIs" priority="461" dxfId="20" operator="equal" stopIfTrue="1">
      <formula>"R"</formula>
    </cfRule>
    <cfRule type="cellIs" priority="462" dxfId="19" operator="equal" stopIfTrue="1">
      <formula>"Y"</formula>
    </cfRule>
    <cfRule type="cellIs" priority="463" dxfId="18" operator="equal" stopIfTrue="1">
      <formula>"M"</formula>
    </cfRule>
  </conditionalFormatting>
  <conditionalFormatting sqref="L40">
    <cfRule type="cellIs" priority="458" dxfId="20" operator="equal" stopIfTrue="1">
      <formula>"R"</formula>
    </cfRule>
    <cfRule type="cellIs" priority="459" dxfId="19" operator="equal" stopIfTrue="1">
      <formula>"Y"</formula>
    </cfRule>
    <cfRule type="cellIs" priority="460" dxfId="18" operator="equal" stopIfTrue="1">
      <formula>"M"</formula>
    </cfRule>
  </conditionalFormatting>
  <conditionalFormatting sqref="H25">
    <cfRule type="cellIs" priority="455" dxfId="20" operator="equal" stopIfTrue="1">
      <formula>"R"</formula>
    </cfRule>
    <cfRule type="cellIs" priority="456" dxfId="19" operator="equal" stopIfTrue="1">
      <formula>"Y"</formula>
    </cfRule>
    <cfRule type="cellIs" priority="457" dxfId="18" operator="equal" stopIfTrue="1">
      <formula>"M"</formula>
    </cfRule>
  </conditionalFormatting>
  <conditionalFormatting sqref="AF33">
    <cfRule type="cellIs" priority="452" dxfId="20" operator="equal" stopIfTrue="1">
      <formula>"R"</formula>
    </cfRule>
    <cfRule type="cellIs" priority="453" dxfId="19" operator="equal" stopIfTrue="1">
      <formula>"Y"</formula>
    </cfRule>
    <cfRule type="cellIs" priority="454" dxfId="18" operator="equal" stopIfTrue="1">
      <formula>"M"</formula>
    </cfRule>
  </conditionalFormatting>
  <conditionalFormatting sqref="L10">
    <cfRule type="cellIs" priority="449" dxfId="20" operator="equal" stopIfTrue="1">
      <formula>"R"</formula>
    </cfRule>
    <cfRule type="cellIs" priority="450" dxfId="19" operator="equal" stopIfTrue="1">
      <formula>"Y"</formula>
    </cfRule>
    <cfRule type="cellIs" priority="451" dxfId="18" operator="equal" stopIfTrue="1">
      <formula>"M"</formula>
    </cfRule>
  </conditionalFormatting>
  <conditionalFormatting sqref="AV40">
    <cfRule type="cellIs" priority="425" dxfId="20" operator="equal" stopIfTrue="1">
      <formula>"R"</formula>
    </cfRule>
    <cfRule type="cellIs" priority="426" dxfId="19" operator="equal" stopIfTrue="1">
      <formula>"Y"</formula>
    </cfRule>
    <cfRule type="cellIs" priority="427" dxfId="18" operator="equal" stopIfTrue="1">
      <formula>"M"</formula>
    </cfRule>
  </conditionalFormatting>
  <conditionalFormatting sqref="H9">
    <cfRule type="cellIs" priority="446" dxfId="20" operator="equal" stopIfTrue="1">
      <formula>"R"</formula>
    </cfRule>
    <cfRule type="cellIs" priority="447" dxfId="19" operator="equal" stopIfTrue="1">
      <formula>"Y"</formula>
    </cfRule>
    <cfRule type="cellIs" priority="448" dxfId="18" operator="equal" stopIfTrue="1">
      <formula>"M"</formula>
    </cfRule>
  </conditionalFormatting>
  <conditionalFormatting sqref="AV69:AV71">
    <cfRule type="cellIs" priority="440" dxfId="20" operator="equal" stopIfTrue="1">
      <formula>"Y"</formula>
    </cfRule>
    <cfRule type="cellIs" priority="441" dxfId="19" operator="equal" stopIfTrue="1">
      <formula>"M"</formula>
    </cfRule>
    <cfRule type="cellIs" priority="442" dxfId="18" operator="equal" stopIfTrue="1">
      <formula>"N"</formula>
    </cfRule>
  </conditionalFormatting>
  <conditionalFormatting sqref="AV2:AV3 AV100 AV42:AV43 AV15:AV20 AV23:AV25 AV28 AV31 AV12 AV5:AV7 AV9 AV47:AV48 AV50 AV53:AV68 AV33:AV34 AV36:AV38 AV45">
    <cfRule type="cellIs" priority="443" dxfId="20" operator="equal" stopIfTrue="1">
      <formula>"R"</formula>
    </cfRule>
    <cfRule type="cellIs" priority="444" dxfId="19" operator="equal" stopIfTrue="1">
      <formula>"Y"</formula>
    </cfRule>
    <cfRule type="cellIs" priority="445" dxfId="18" operator="equal" stopIfTrue="1">
      <formula>"M"</formula>
    </cfRule>
  </conditionalFormatting>
  <conditionalFormatting sqref="AV39">
    <cfRule type="cellIs" priority="437" dxfId="20" operator="equal" stopIfTrue="1">
      <formula>"R"</formula>
    </cfRule>
    <cfRule type="cellIs" priority="438" dxfId="19" operator="equal" stopIfTrue="1">
      <formula>"Y"</formula>
    </cfRule>
    <cfRule type="cellIs" priority="439" dxfId="18" operator="equal" stopIfTrue="1">
      <formula>"M"</formula>
    </cfRule>
  </conditionalFormatting>
  <conditionalFormatting sqref="AV14">
    <cfRule type="cellIs" priority="434" dxfId="20" operator="equal" stopIfTrue="1">
      <formula>"R"</formula>
    </cfRule>
    <cfRule type="cellIs" priority="435" dxfId="19" operator="equal" stopIfTrue="1">
      <formula>"Y"</formula>
    </cfRule>
    <cfRule type="cellIs" priority="436" dxfId="18" operator="equal" stopIfTrue="1">
      <formula>"M"</formula>
    </cfRule>
  </conditionalFormatting>
  <conditionalFormatting sqref="AV22">
    <cfRule type="cellIs" priority="431" dxfId="20" operator="equal" stopIfTrue="1">
      <formula>"R"</formula>
    </cfRule>
    <cfRule type="cellIs" priority="432" dxfId="19" operator="equal" stopIfTrue="1">
      <formula>"Y"</formula>
    </cfRule>
    <cfRule type="cellIs" priority="433" dxfId="18" operator="equal" stopIfTrue="1">
      <formula>"M"</formula>
    </cfRule>
  </conditionalFormatting>
  <conditionalFormatting sqref="AV26:AV27">
    <cfRule type="cellIs" priority="428" dxfId="20" operator="equal" stopIfTrue="1">
      <formula>"R"</formula>
    </cfRule>
    <cfRule type="cellIs" priority="429" dxfId="19" operator="equal" stopIfTrue="1">
      <formula>"Y"</formula>
    </cfRule>
    <cfRule type="cellIs" priority="430" dxfId="18" operator="equal" stopIfTrue="1">
      <formula>"M"</formula>
    </cfRule>
  </conditionalFormatting>
  <conditionalFormatting sqref="AV13">
    <cfRule type="cellIs" priority="422" dxfId="20" operator="equal" stopIfTrue="1">
      <formula>"R"</formula>
    </cfRule>
    <cfRule type="cellIs" priority="423" dxfId="19" operator="equal" stopIfTrue="1">
      <formula>"Y"</formula>
    </cfRule>
    <cfRule type="cellIs" priority="424" dxfId="18" operator="equal" stopIfTrue="1">
      <formula>"M"</formula>
    </cfRule>
  </conditionalFormatting>
  <conditionalFormatting sqref="AV10:AV11">
    <cfRule type="cellIs" priority="419" dxfId="20" operator="equal" stopIfTrue="1">
      <formula>"R"</formula>
    </cfRule>
    <cfRule type="cellIs" priority="420" dxfId="19" operator="equal" stopIfTrue="1">
      <formula>"Y"</formula>
    </cfRule>
    <cfRule type="cellIs" priority="421" dxfId="18" operator="equal" stopIfTrue="1">
      <formula>"M"</formula>
    </cfRule>
  </conditionalFormatting>
  <conditionalFormatting sqref="AV4">
    <cfRule type="cellIs" priority="416" dxfId="20" operator="equal" stopIfTrue="1">
      <formula>"R"</formula>
    </cfRule>
    <cfRule type="cellIs" priority="417" dxfId="19" operator="equal" stopIfTrue="1">
      <formula>"Y"</formula>
    </cfRule>
    <cfRule type="cellIs" priority="418" dxfId="18" operator="equal" stopIfTrue="1">
      <formula>"M"</formula>
    </cfRule>
  </conditionalFormatting>
  <conditionalFormatting sqref="AV8">
    <cfRule type="cellIs" priority="413" dxfId="20" operator="equal" stopIfTrue="1">
      <formula>"R"</formula>
    </cfRule>
    <cfRule type="cellIs" priority="414" dxfId="19" operator="equal" stopIfTrue="1">
      <formula>"Y"</formula>
    </cfRule>
    <cfRule type="cellIs" priority="415" dxfId="18" operator="equal" stopIfTrue="1">
      <formula>"M"</formula>
    </cfRule>
  </conditionalFormatting>
  <conditionalFormatting sqref="AV21">
    <cfRule type="cellIs" priority="410" dxfId="20" operator="equal" stopIfTrue="1">
      <formula>"R"</formula>
    </cfRule>
    <cfRule type="cellIs" priority="411" dxfId="19" operator="equal" stopIfTrue="1">
      <formula>"Y"</formula>
    </cfRule>
    <cfRule type="cellIs" priority="412" dxfId="18" operator="equal" stopIfTrue="1">
      <formula>"M"</formula>
    </cfRule>
  </conditionalFormatting>
  <conditionalFormatting sqref="H23">
    <cfRule type="cellIs" priority="407" dxfId="20" operator="equal" stopIfTrue="1">
      <formula>"R"</formula>
    </cfRule>
    <cfRule type="cellIs" priority="408" dxfId="19" operator="equal" stopIfTrue="1">
      <formula>"Y"</formula>
    </cfRule>
    <cfRule type="cellIs" priority="409" dxfId="18" operator="equal" stopIfTrue="1">
      <formula>"M"</formula>
    </cfRule>
  </conditionalFormatting>
  <conditionalFormatting sqref="AF20">
    <cfRule type="cellIs" priority="404" dxfId="20" operator="equal" stopIfTrue="1">
      <formula>"R"</formula>
    </cfRule>
    <cfRule type="cellIs" priority="405" dxfId="19" operator="equal" stopIfTrue="1">
      <formula>"Y"</formula>
    </cfRule>
    <cfRule type="cellIs" priority="406" dxfId="18" operator="equal" stopIfTrue="1">
      <formula>"M"</formula>
    </cfRule>
  </conditionalFormatting>
  <conditionalFormatting sqref="P52">
    <cfRule type="cellIs" priority="392" dxfId="20" operator="equal" stopIfTrue="1">
      <formula>"R"</formula>
    </cfRule>
    <cfRule type="cellIs" priority="393" dxfId="19" operator="equal" stopIfTrue="1">
      <formula>"Y"</formula>
    </cfRule>
    <cfRule type="cellIs" priority="394" dxfId="18" operator="equal" stopIfTrue="1">
      <formula>"M"</formula>
    </cfRule>
  </conditionalFormatting>
  <conditionalFormatting sqref="AN4">
    <cfRule type="cellIs" priority="401" dxfId="20" operator="equal" stopIfTrue="1">
      <formula>"R"</formula>
    </cfRule>
    <cfRule type="cellIs" priority="402" dxfId="19" operator="equal" stopIfTrue="1">
      <formula>"Y"</formula>
    </cfRule>
    <cfRule type="cellIs" priority="403" dxfId="18" operator="equal" stopIfTrue="1">
      <formula>"M"</formula>
    </cfRule>
  </conditionalFormatting>
  <conditionalFormatting sqref="P40">
    <cfRule type="cellIs" priority="398" dxfId="20" operator="equal" stopIfTrue="1">
      <formula>"R"</formula>
    </cfRule>
    <cfRule type="cellIs" priority="399" dxfId="19" operator="equal" stopIfTrue="1">
      <formula>"Y"</formula>
    </cfRule>
    <cfRule type="cellIs" priority="400" dxfId="18" operator="equal" stopIfTrue="1">
      <formula>"M"</formula>
    </cfRule>
  </conditionalFormatting>
  <conditionalFormatting sqref="AN17">
    <cfRule type="cellIs" priority="395" dxfId="20" operator="equal" stopIfTrue="1">
      <formula>"R"</formula>
    </cfRule>
    <cfRule type="cellIs" priority="396" dxfId="19" operator="equal" stopIfTrue="1">
      <formula>"Y"</formula>
    </cfRule>
    <cfRule type="cellIs" priority="397" dxfId="18" operator="equal" stopIfTrue="1">
      <formula>"M"</formula>
    </cfRule>
  </conditionalFormatting>
  <conditionalFormatting sqref="AQ52">
    <cfRule type="expression" priority="388" dxfId="1" stopIfTrue="1">
      <formula>(AS52)="Y"</formula>
    </cfRule>
    <cfRule type="expression" priority="389" dxfId="0" stopIfTrue="1">
      <formula>(AS52)="D"</formula>
    </cfRule>
  </conditionalFormatting>
  <conditionalFormatting sqref="AS52">
    <cfRule type="cellIs" priority="390" dxfId="1" operator="equal" stopIfTrue="1">
      <formula>"Y"</formula>
    </cfRule>
    <cfRule type="cellIs" priority="391" dxfId="0" operator="equal" stopIfTrue="1">
      <formula>"D"</formula>
    </cfRule>
  </conditionalFormatting>
  <conditionalFormatting sqref="AR52">
    <cfRule type="cellIs" priority="385" dxfId="20" operator="equal" stopIfTrue="1">
      <formula>"R"</formula>
    </cfRule>
    <cfRule type="cellIs" priority="386" dxfId="19" operator="equal" stopIfTrue="1">
      <formula>"Y"</formula>
    </cfRule>
    <cfRule type="cellIs" priority="387" dxfId="18" operator="equal" stopIfTrue="1">
      <formula>"M"</formula>
    </cfRule>
  </conditionalFormatting>
  <conditionalFormatting sqref="AU46">
    <cfRule type="expression" priority="381" dxfId="1" stopIfTrue="1">
      <formula>(AW46)="Y"</formula>
    </cfRule>
    <cfRule type="expression" priority="382" dxfId="0" stopIfTrue="1">
      <formula>(AW46)="D"</formula>
    </cfRule>
  </conditionalFormatting>
  <conditionalFormatting sqref="AW46">
    <cfRule type="cellIs" priority="383" dxfId="1" operator="equal" stopIfTrue="1">
      <formula>"Y"</formula>
    </cfRule>
    <cfRule type="cellIs" priority="384" dxfId="0" operator="equal" stopIfTrue="1">
      <formula>"D"</formula>
    </cfRule>
  </conditionalFormatting>
  <conditionalFormatting sqref="X23">
    <cfRule type="cellIs" priority="378" dxfId="20" operator="equal" stopIfTrue="1">
      <formula>"R"</formula>
    </cfRule>
    <cfRule type="cellIs" priority="379" dxfId="19" operator="equal" stopIfTrue="1">
      <formula>"Y"</formula>
    </cfRule>
    <cfRule type="cellIs" priority="380" dxfId="18" operator="equal" stopIfTrue="1">
      <formula>"M"</formula>
    </cfRule>
  </conditionalFormatting>
  <conditionalFormatting sqref="P43">
    <cfRule type="cellIs" priority="375" dxfId="20" operator="equal" stopIfTrue="1">
      <formula>"R"</formula>
    </cfRule>
    <cfRule type="cellIs" priority="376" dxfId="19" operator="equal" stopIfTrue="1">
      <formula>"Y"</formula>
    </cfRule>
    <cfRule type="cellIs" priority="377" dxfId="18" operator="equal" stopIfTrue="1">
      <formula>"M"</formula>
    </cfRule>
  </conditionalFormatting>
  <conditionalFormatting sqref="AJ47">
    <cfRule type="cellIs" priority="372" dxfId="20" operator="equal" stopIfTrue="1">
      <formula>"R"</formula>
    </cfRule>
    <cfRule type="cellIs" priority="373" dxfId="19" operator="equal" stopIfTrue="1">
      <formula>"Y"</formula>
    </cfRule>
    <cfRule type="cellIs" priority="374" dxfId="18" operator="equal" stopIfTrue="1">
      <formula>"M"</formula>
    </cfRule>
  </conditionalFormatting>
  <conditionalFormatting sqref="T14">
    <cfRule type="cellIs" priority="300" dxfId="20" operator="equal" stopIfTrue="1">
      <formula>"R"</formula>
    </cfRule>
    <cfRule type="cellIs" priority="301" dxfId="19" operator="equal" stopIfTrue="1">
      <formula>"Y"</formula>
    </cfRule>
    <cfRule type="cellIs" priority="302" dxfId="18" operator="equal" stopIfTrue="1">
      <formula>"M"</formula>
    </cfRule>
  </conditionalFormatting>
  <conditionalFormatting sqref="D18">
    <cfRule type="cellIs" priority="369" dxfId="20" operator="equal" stopIfTrue="1">
      <formula>"R"</formula>
    </cfRule>
    <cfRule type="cellIs" priority="370" dxfId="19" operator="equal" stopIfTrue="1">
      <formula>"Y"</formula>
    </cfRule>
    <cfRule type="cellIs" priority="371" dxfId="18" operator="equal" stopIfTrue="1">
      <formula>"M"</formula>
    </cfRule>
  </conditionalFormatting>
  <conditionalFormatting sqref="D20">
    <cfRule type="cellIs" priority="366" dxfId="20" operator="equal" stopIfTrue="1">
      <formula>"R"</formula>
    </cfRule>
    <cfRule type="cellIs" priority="367" dxfId="19" operator="equal" stopIfTrue="1">
      <formula>"Y"</formula>
    </cfRule>
    <cfRule type="cellIs" priority="368" dxfId="18" operator="equal" stopIfTrue="1">
      <formula>"M"</formula>
    </cfRule>
  </conditionalFormatting>
  <conditionalFormatting sqref="D30">
    <cfRule type="cellIs" priority="363" dxfId="20" operator="equal" stopIfTrue="1">
      <formula>"R"</formula>
    </cfRule>
    <cfRule type="cellIs" priority="364" dxfId="19" operator="equal" stopIfTrue="1">
      <formula>"Y"</formula>
    </cfRule>
    <cfRule type="cellIs" priority="365" dxfId="18" operator="equal" stopIfTrue="1">
      <formula>"M"</formula>
    </cfRule>
  </conditionalFormatting>
  <conditionalFormatting sqref="D21">
    <cfRule type="cellIs" priority="360" dxfId="20" operator="equal" stopIfTrue="1">
      <formula>"R"</formula>
    </cfRule>
    <cfRule type="cellIs" priority="361" dxfId="19" operator="equal" stopIfTrue="1">
      <formula>"Y"</formula>
    </cfRule>
    <cfRule type="cellIs" priority="362" dxfId="18" operator="equal" stopIfTrue="1">
      <formula>"M"</formula>
    </cfRule>
  </conditionalFormatting>
  <conditionalFormatting sqref="D52">
    <cfRule type="cellIs" priority="357" dxfId="20" operator="equal" stopIfTrue="1">
      <formula>"R"</formula>
    </cfRule>
    <cfRule type="cellIs" priority="358" dxfId="19" operator="equal" stopIfTrue="1">
      <formula>"Y"</formula>
    </cfRule>
    <cfRule type="cellIs" priority="359" dxfId="18" operator="equal" stopIfTrue="1">
      <formula>"M"</formula>
    </cfRule>
  </conditionalFormatting>
  <conditionalFormatting sqref="AF31">
    <cfRule type="cellIs" priority="354" dxfId="20" operator="equal" stopIfTrue="1">
      <formula>"R"</formula>
    </cfRule>
    <cfRule type="cellIs" priority="355" dxfId="19" operator="equal" stopIfTrue="1">
      <formula>"Y"</formula>
    </cfRule>
    <cfRule type="cellIs" priority="356" dxfId="18" operator="equal" stopIfTrue="1">
      <formula>"M"</formula>
    </cfRule>
  </conditionalFormatting>
  <conditionalFormatting sqref="AF41">
    <cfRule type="cellIs" priority="351" dxfId="20" operator="equal" stopIfTrue="1">
      <formula>"R"</formula>
    </cfRule>
    <cfRule type="cellIs" priority="352" dxfId="19" operator="equal" stopIfTrue="1">
      <formula>"Y"</formula>
    </cfRule>
    <cfRule type="cellIs" priority="353" dxfId="18" operator="equal" stopIfTrue="1">
      <formula>"M"</formula>
    </cfRule>
  </conditionalFormatting>
  <conditionalFormatting sqref="AN51">
    <cfRule type="cellIs" priority="348" dxfId="20" operator="equal" stopIfTrue="1">
      <formula>"R"</formula>
    </cfRule>
    <cfRule type="cellIs" priority="349" dxfId="19" operator="equal" stopIfTrue="1">
      <formula>"Y"</formula>
    </cfRule>
    <cfRule type="cellIs" priority="350" dxfId="18" operator="equal" stopIfTrue="1">
      <formula>"M"</formula>
    </cfRule>
  </conditionalFormatting>
  <conditionalFormatting sqref="G113">
    <cfRule type="cellIs" priority="345" dxfId="20" operator="equal" stopIfTrue="1">
      <formula>"R"</formula>
    </cfRule>
    <cfRule type="cellIs" priority="346" dxfId="19" operator="equal" stopIfTrue="1">
      <formula>"Y"</formula>
    </cfRule>
    <cfRule type="cellIs" priority="347" dxfId="18" operator="equal" stopIfTrue="1">
      <formula>"M"</formula>
    </cfRule>
  </conditionalFormatting>
  <conditionalFormatting sqref="C113">
    <cfRule type="cellIs" priority="342" dxfId="20" operator="equal" stopIfTrue="1">
      <formula>"R"</formula>
    </cfRule>
    <cfRule type="cellIs" priority="343" dxfId="19" operator="equal" stopIfTrue="1">
      <formula>"Y"</formula>
    </cfRule>
    <cfRule type="cellIs" priority="344" dxfId="18" operator="equal" stopIfTrue="1">
      <formula>"M"</formula>
    </cfRule>
  </conditionalFormatting>
  <conditionalFormatting sqref="P5">
    <cfRule type="cellIs" priority="339" dxfId="20" operator="equal" stopIfTrue="1">
      <formula>"R"</formula>
    </cfRule>
    <cfRule type="cellIs" priority="340" dxfId="19" operator="equal" stopIfTrue="1">
      <formula>"Y"</formula>
    </cfRule>
    <cfRule type="cellIs" priority="341" dxfId="18" operator="equal" stopIfTrue="1">
      <formula>"M"</formula>
    </cfRule>
  </conditionalFormatting>
  <conditionalFormatting sqref="P10">
    <cfRule type="cellIs" priority="336" dxfId="20" operator="equal" stopIfTrue="1">
      <formula>"R"</formula>
    </cfRule>
    <cfRule type="cellIs" priority="337" dxfId="19" operator="equal" stopIfTrue="1">
      <formula>"Y"</formula>
    </cfRule>
    <cfRule type="cellIs" priority="338" dxfId="18" operator="equal" stopIfTrue="1">
      <formula>"M"</formula>
    </cfRule>
  </conditionalFormatting>
  <conditionalFormatting sqref="P14">
    <cfRule type="cellIs" priority="333" dxfId="20" operator="equal" stopIfTrue="1">
      <formula>"R"</formula>
    </cfRule>
    <cfRule type="cellIs" priority="334" dxfId="19" operator="equal" stopIfTrue="1">
      <formula>"Y"</formula>
    </cfRule>
    <cfRule type="cellIs" priority="335" dxfId="18" operator="equal" stopIfTrue="1">
      <formula>"M"</formula>
    </cfRule>
  </conditionalFormatting>
  <conditionalFormatting sqref="P17">
    <cfRule type="cellIs" priority="330" dxfId="20" operator="equal" stopIfTrue="1">
      <formula>"R"</formula>
    </cfRule>
    <cfRule type="cellIs" priority="331" dxfId="19" operator="equal" stopIfTrue="1">
      <formula>"Y"</formula>
    </cfRule>
    <cfRule type="cellIs" priority="332" dxfId="18" operator="equal" stopIfTrue="1">
      <formula>"M"</formula>
    </cfRule>
  </conditionalFormatting>
  <conditionalFormatting sqref="P21">
    <cfRule type="cellIs" priority="327" dxfId="20" operator="equal" stopIfTrue="1">
      <formula>"R"</formula>
    </cfRule>
    <cfRule type="cellIs" priority="328" dxfId="19" operator="equal" stopIfTrue="1">
      <formula>"Y"</formula>
    </cfRule>
    <cfRule type="cellIs" priority="329" dxfId="18" operator="equal" stopIfTrue="1">
      <formula>"M"</formula>
    </cfRule>
  </conditionalFormatting>
  <conditionalFormatting sqref="P49">
    <cfRule type="cellIs" priority="324" dxfId="20" operator="equal" stopIfTrue="1">
      <formula>"R"</formula>
    </cfRule>
    <cfRule type="cellIs" priority="325" dxfId="19" operator="equal" stopIfTrue="1">
      <formula>"Y"</formula>
    </cfRule>
    <cfRule type="cellIs" priority="326" dxfId="18" operator="equal" stopIfTrue="1">
      <formula>"M"</formula>
    </cfRule>
  </conditionalFormatting>
  <conditionalFormatting sqref="P3">
    <cfRule type="cellIs" priority="321" dxfId="20" operator="equal" stopIfTrue="1">
      <formula>"R"</formula>
    </cfRule>
    <cfRule type="cellIs" priority="322" dxfId="19" operator="equal" stopIfTrue="1">
      <formula>"Y"</formula>
    </cfRule>
    <cfRule type="cellIs" priority="323" dxfId="18" operator="equal" stopIfTrue="1">
      <formula>"M"</formula>
    </cfRule>
  </conditionalFormatting>
  <conditionalFormatting sqref="P36">
    <cfRule type="cellIs" priority="318" dxfId="20" operator="equal" stopIfTrue="1">
      <formula>"R"</formula>
    </cfRule>
    <cfRule type="cellIs" priority="319" dxfId="19" operator="equal" stopIfTrue="1">
      <formula>"Y"</formula>
    </cfRule>
    <cfRule type="cellIs" priority="320" dxfId="18" operator="equal" stopIfTrue="1">
      <formula>"M"</formula>
    </cfRule>
  </conditionalFormatting>
  <conditionalFormatting sqref="AN5">
    <cfRule type="cellIs" priority="315" dxfId="20" operator="equal" stopIfTrue="1">
      <formula>"R"</formula>
    </cfRule>
    <cfRule type="cellIs" priority="316" dxfId="19" operator="equal" stopIfTrue="1">
      <formula>"Y"</formula>
    </cfRule>
    <cfRule type="cellIs" priority="317" dxfId="18" operator="equal" stopIfTrue="1">
      <formula>"M"</formula>
    </cfRule>
  </conditionalFormatting>
  <conditionalFormatting sqref="AJ8">
    <cfRule type="cellIs" priority="312" dxfId="20" operator="equal" stopIfTrue="1">
      <formula>"R"</formula>
    </cfRule>
    <cfRule type="cellIs" priority="313" dxfId="19" operator="equal" stopIfTrue="1">
      <formula>"Y"</formula>
    </cfRule>
    <cfRule type="cellIs" priority="314" dxfId="18" operator="equal" stopIfTrue="1">
      <formula>"M"</formula>
    </cfRule>
  </conditionalFormatting>
  <conditionalFormatting sqref="AV49">
    <cfRule type="cellIs" priority="309" dxfId="20" operator="equal" stopIfTrue="1">
      <formula>"R"</formula>
    </cfRule>
    <cfRule type="cellIs" priority="310" dxfId="19" operator="equal" stopIfTrue="1">
      <formula>"Y"</formula>
    </cfRule>
    <cfRule type="cellIs" priority="311" dxfId="18" operator="equal" stopIfTrue="1">
      <formula>"M"</formula>
    </cfRule>
  </conditionalFormatting>
  <conditionalFormatting sqref="AV51">
    <cfRule type="cellIs" priority="306" dxfId="20" operator="equal" stopIfTrue="1">
      <formula>"R"</formula>
    </cfRule>
    <cfRule type="cellIs" priority="307" dxfId="19" operator="equal" stopIfTrue="1">
      <formula>"Y"</formula>
    </cfRule>
    <cfRule type="cellIs" priority="308" dxfId="18" operator="equal" stopIfTrue="1">
      <formula>"M"</formula>
    </cfRule>
  </conditionalFormatting>
  <conditionalFormatting sqref="AB56">
    <cfRule type="cellIs" priority="303" dxfId="20" operator="equal" stopIfTrue="1">
      <formula>"R"</formula>
    </cfRule>
    <cfRule type="cellIs" priority="304" dxfId="19" operator="equal" stopIfTrue="1">
      <formula>"Y"</formula>
    </cfRule>
    <cfRule type="cellIs" priority="305" dxfId="18" operator="equal" stopIfTrue="1">
      <formula>"M"</formula>
    </cfRule>
  </conditionalFormatting>
  <conditionalFormatting sqref="AJ34">
    <cfRule type="cellIs" priority="294" dxfId="20" operator="equal" stopIfTrue="1">
      <formula>"R"</formula>
    </cfRule>
    <cfRule type="cellIs" priority="295" dxfId="19" operator="equal" stopIfTrue="1">
      <formula>"Y"</formula>
    </cfRule>
    <cfRule type="cellIs" priority="296" dxfId="18" operator="equal" stopIfTrue="1">
      <formula>"M"</formula>
    </cfRule>
  </conditionalFormatting>
  <conditionalFormatting sqref="H21">
    <cfRule type="cellIs" priority="297" dxfId="20" operator="equal" stopIfTrue="1">
      <formula>"R"</formula>
    </cfRule>
    <cfRule type="cellIs" priority="298" dxfId="19" operator="equal" stopIfTrue="1">
      <formula>"Y"</formula>
    </cfRule>
    <cfRule type="cellIs" priority="299" dxfId="18" operator="equal" stopIfTrue="1">
      <formula>"M"</formula>
    </cfRule>
  </conditionalFormatting>
  <conditionalFormatting sqref="AR48">
    <cfRule type="cellIs" priority="288" dxfId="20" operator="equal" stopIfTrue="1">
      <formula>"R"</formula>
    </cfRule>
    <cfRule type="cellIs" priority="289" dxfId="19" operator="equal" stopIfTrue="1">
      <formula>"Y"</formula>
    </cfRule>
    <cfRule type="cellIs" priority="290" dxfId="18" operator="equal" stopIfTrue="1">
      <formula>"M"</formula>
    </cfRule>
  </conditionalFormatting>
  <conditionalFormatting sqref="AV52">
    <cfRule type="cellIs" priority="291" dxfId="20" operator="equal" stopIfTrue="1">
      <formula>"R"</formula>
    </cfRule>
    <cfRule type="cellIs" priority="292" dxfId="19" operator="equal" stopIfTrue="1">
      <formula>"Y"</formula>
    </cfRule>
    <cfRule type="cellIs" priority="293" dxfId="18" operator="equal" stopIfTrue="1">
      <formula>"M"</formula>
    </cfRule>
  </conditionalFormatting>
  <conditionalFormatting sqref="C107">
    <cfRule type="expression" priority="286" dxfId="1" stopIfTrue="1">
      <formula>(E108)="Y"</formula>
    </cfRule>
    <cfRule type="expression" priority="287" dxfId="0" stopIfTrue="1">
      <formula>(E108)="D"</formula>
    </cfRule>
  </conditionalFormatting>
  <conditionalFormatting sqref="O107">
    <cfRule type="expression" priority="693" dxfId="1" stopIfTrue="1">
      <formula>(Q112)="Y"</formula>
    </cfRule>
    <cfRule type="expression" priority="694" dxfId="0" stopIfTrue="1">
      <formula>(Q112)="D"</formula>
    </cfRule>
  </conditionalFormatting>
  <conditionalFormatting sqref="W115">
    <cfRule type="expression" priority="695" dxfId="1" stopIfTrue="1">
      <formula>(Y106)="Y"</formula>
    </cfRule>
    <cfRule type="expression" priority="696" dxfId="0" stopIfTrue="1">
      <formula>(Y106)="D"</formula>
    </cfRule>
  </conditionalFormatting>
  <conditionalFormatting sqref="W105:W107">
    <cfRule type="expression" priority="697" dxfId="1" stopIfTrue="1">
      <formula>(Y109)="Y"</formula>
    </cfRule>
    <cfRule type="expression" priority="698" dxfId="0" stopIfTrue="1">
      <formula>(Y109)="D"</formula>
    </cfRule>
  </conditionalFormatting>
  <conditionalFormatting sqref="W112">
    <cfRule type="expression" priority="699" dxfId="1" stopIfTrue="1">
      <formula>(Y105)="Y"</formula>
    </cfRule>
    <cfRule type="expression" priority="700" dxfId="0" stopIfTrue="1">
      <formula>(Y105)="D"</formula>
    </cfRule>
  </conditionalFormatting>
  <conditionalFormatting sqref="W111">
    <cfRule type="expression" priority="701" dxfId="1" stopIfTrue="1">
      <formula>(Y101)="Y"</formula>
    </cfRule>
    <cfRule type="expression" priority="702" dxfId="0" stopIfTrue="1">
      <formula>(Y101)="D"</formula>
    </cfRule>
  </conditionalFormatting>
  <conditionalFormatting sqref="S103">
    <cfRule type="expression" priority="703" dxfId="1" stopIfTrue="1">
      <formula>(U111)="Y"</formula>
    </cfRule>
    <cfRule type="expression" priority="704" dxfId="0" stopIfTrue="1">
      <formula>(U111)="D"</formula>
    </cfRule>
  </conditionalFormatting>
  <conditionalFormatting sqref="W104">
    <cfRule type="expression" priority="705" dxfId="1" stopIfTrue="1">
      <formula>(Y107)="Y"</formula>
    </cfRule>
    <cfRule type="expression" priority="706" dxfId="0" stopIfTrue="1">
      <formula>(Y107)="D"</formula>
    </cfRule>
  </conditionalFormatting>
  <conditionalFormatting sqref="AU53:AU57">
    <cfRule type="expression" priority="284" dxfId="1" stopIfTrue="1">
      <formula>(AW53)="Y"</formula>
    </cfRule>
    <cfRule type="expression" priority="285" dxfId="0" stopIfTrue="1">
      <formula>(AW53)="D"</formula>
    </cfRule>
  </conditionalFormatting>
  <conditionalFormatting sqref="AU110:AU113">
    <cfRule type="expression" priority="282" dxfId="1" stopIfTrue="1">
      <formula>(AW110)="Y"</formula>
    </cfRule>
    <cfRule type="expression" priority="283" dxfId="0" stopIfTrue="1">
      <formula>(AW110)="D"</formula>
    </cfRule>
  </conditionalFormatting>
  <conditionalFormatting sqref="L30">
    <cfRule type="cellIs" priority="279" dxfId="20" operator="equal" stopIfTrue="1">
      <formula>"R"</formula>
    </cfRule>
    <cfRule type="cellIs" priority="280" dxfId="19" operator="equal" stopIfTrue="1">
      <formula>"Y"</formula>
    </cfRule>
    <cfRule type="cellIs" priority="281" dxfId="18" operator="equal" stopIfTrue="1">
      <formula>"M"</formula>
    </cfRule>
  </conditionalFormatting>
  <conditionalFormatting sqref="BA3:BA138 BA140:BA534">
    <cfRule type="cellIs" priority="276" dxfId="20" operator="equal" stopIfTrue="1">
      <formula>"R"</formula>
    </cfRule>
    <cfRule type="cellIs" priority="277" dxfId="19" operator="equal" stopIfTrue="1">
      <formula>"Y"</formula>
    </cfRule>
    <cfRule type="cellIs" priority="278" dxfId="18" operator="equal" stopIfTrue="1">
      <formula>"M"</formula>
    </cfRule>
  </conditionalFormatting>
  <conditionalFormatting sqref="AF44">
    <cfRule type="cellIs" priority="252" dxfId="20" operator="equal" stopIfTrue="1">
      <formula>"R"</formula>
    </cfRule>
    <cfRule type="cellIs" priority="253" dxfId="19" operator="equal" stopIfTrue="1">
      <formula>"Y"</formula>
    </cfRule>
    <cfRule type="cellIs" priority="254" dxfId="18" operator="equal" stopIfTrue="1">
      <formula>"M"</formula>
    </cfRule>
  </conditionalFormatting>
  <conditionalFormatting sqref="D39">
    <cfRule type="cellIs" priority="273" dxfId="20" operator="equal" stopIfTrue="1">
      <formula>"R"</formula>
    </cfRule>
    <cfRule type="cellIs" priority="274" dxfId="19" operator="equal" stopIfTrue="1">
      <formula>"Y"</formula>
    </cfRule>
    <cfRule type="cellIs" priority="275" dxfId="18" operator="equal" stopIfTrue="1">
      <formula>"M"</formula>
    </cfRule>
  </conditionalFormatting>
  <conditionalFormatting sqref="D41">
    <cfRule type="cellIs" priority="264" dxfId="20" operator="equal" stopIfTrue="1">
      <formula>"R"</formula>
    </cfRule>
    <cfRule type="cellIs" priority="265" dxfId="19" operator="equal" stopIfTrue="1">
      <formula>"Y"</formula>
    </cfRule>
    <cfRule type="cellIs" priority="266" dxfId="18" operator="equal" stopIfTrue="1">
      <formula>"M"</formula>
    </cfRule>
  </conditionalFormatting>
  <conditionalFormatting sqref="AF19">
    <cfRule type="cellIs" priority="240" dxfId="20" operator="equal" stopIfTrue="1">
      <formula>"R"</formula>
    </cfRule>
    <cfRule type="cellIs" priority="241" dxfId="19" operator="equal" stopIfTrue="1">
      <formula>"Y"</formula>
    </cfRule>
    <cfRule type="cellIs" priority="242" dxfId="18" operator="equal" stopIfTrue="1">
      <formula>"M"</formula>
    </cfRule>
  </conditionalFormatting>
  <conditionalFormatting sqref="D28">
    <cfRule type="cellIs" priority="270" dxfId="20" operator="equal" stopIfTrue="1">
      <formula>"R"</formula>
    </cfRule>
    <cfRule type="cellIs" priority="271" dxfId="19" operator="equal" stopIfTrue="1">
      <formula>"Y"</formula>
    </cfRule>
    <cfRule type="cellIs" priority="272" dxfId="18" operator="equal" stopIfTrue="1">
      <formula>"M"</formula>
    </cfRule>
  </conditionalFormatting>
  <conditionalFormatting sqref="D38">
    <cfRule type="cellIs" priority="267" dxfId="20" operator="equal" stopIfTrue="1">
      <formula>"R"</formula>
    </cfRule>
    <cfRule type="cellIs" priority="268" dxfId="19" operator="equal" stopIfTrue="1">
      <formula>"Y"</formula>
    </cfRule>
    <cfRule type="cellIs" priority="269" dxfId="18" operator="equal" stopIfTrue="1">
      <formula>"M"</formula>
    </cfRule>
  </conditionalFormatting>
  <conditionalFormatting sqref="D14">
    <cfRule type="cellIs" priority="261" dxfId="20" operator="equal" stopIfTrue="1">
      <formula>"R"</formula>
    </cfRule>
    <cfRule type="cellIs" priority="262" dxfId="19" operator="equal" stopIfTrue="1">
      <formula>"Y"</formula>
    </cfRule>
    <cfRule type="cellIs" priority="263" dxfId="18" operator="equal" stopIfTrue="1">
      <formula>"M"</formula>
    </cfRule>
  </conditionalFormatting>
  <conditionalFormatting sqref="D48">
    <cfRule type="cellIs" priority="258" dxfId="20" operator="equal" stopIfTrue="1">
      <formula>"R"</formula>
    </cfRule>
    <cfRule type="cellIs" priority="259" dxfId="19" operator="equal" stopIfTrue="1">
      <formula>"Y"</formula>
    </cfRule>
    <cfRule type="cellIs" priority="260" dxfId="18" operator="equal" stopIfTrue="1">
      <formula>"M"</formula>
    </cfRule>
  </conditionalFormatting>
  <conditionalFormatting sqref="AN39">
    <cfRule type="cellIs" priority="255" dxfId="20" operator="equal" stopIfTrue="1">
      <formula>"R"</formula>
    </cfRule>
    <cfRule type="cellIs" priority="256" dxfId="19" operator="equal" stopIfTrue="1">
      <formula>"Y"</formula>
    </cfRule>
    <cfRule type="cellIs" priority="257" dxfId="18" operator="equal" stopIfTrue="1">
      <formula>"M"</formula>
    </cfRule>
  </conditionalFormatting>
  <conditionalFormatting sqref="AR21">
    <cfRule type="cellIs" priority="249" dxfId="20" operator="equal" stopIfTrue="1">
      <formula>"R"</formula>
    </cfRule>
    <cfRule type="cellIs" priority="250" dxfId="19" operator="equal" stopIfTrue="1">
      <formula>"Y"</formula>
    </cfRule>
    <cfRule type="cellIs" priority="251" dxfId="18" operator="equal" stopIfTrue="1">
      <formula>"M"</formula>
    </cfRule>
  </conditionalFormatting>
  <conditionalFormatting sqref="H36">
    <cfRule type="cellIs" priority="246" dxfId="20" operator="equal" stopIfTrue="1">
      <formula>"R"</formula>
    </cfRule>
    <cfRule type="cellIs" priority="247" dxfId="19" operator="equal" stopIfTrue="1">
      <formula>"Y"</formula>
    </cfRule>
    <cfRule type="cellIs" priority="248" dxfId="18" operator="equal" stopIfTrue="1">
      <formula>"M"</formula>
    </cfRule>
  </conditionalFormatting>
  <conditionalFormatting sqref="H42">
    <cfRule type="cellIs" priority="243" dxfId="20" operator="equal" stopIfTrue="1">
      <formula>"R"</formula>
    </cfRule>
    <cfRule type="cellIs" priority="244" dxfId="19" operator="equal" stopIfTrue="1">
      <formula>"Y"</formula>
    </cfRule>
    <cfRule type="cellIs" priority="245" dxfId="18" operator="equal" stopIfTrue="1">
      <formula>"M"</formula>
    </cfRule>
  </conditionalFormatting>
  <conditionalFormatting sqref="L23">
    <cfRule type="cellIs" priority="237" dxfId="20" operator="equal" stopIfTrue="1">
      <formula>"R"</formula>
    </cfRule>
    <cfRule type="cellIs" priority="238" dxfId="19" operator="equal" stopIfTrue="1">
      <formula>"Y"</formula>
    </cfRule>
    <cfRule type="cellIs" priority="239" dxfId="18" operator="equal" stopIfTrue="1">
      <formula>"M"</formula>
    </cfRule>
  </conditionalFormatting>
  <conditionalFormatting sqref="L32">
    <cfRule type="cellIs" priority="234" dxfId="20" operator="equal" stopIfTrue="1">
      <formula>"R"</formula>
    </cfRule>
    <cfRule type="cellIs" priority="235" dxfId="19" operator="equal" stopIfTrue="1">
      <formula>"Y"</formula>
    </cfRule>
    <cfRule type="cellIs" priority="236" dxfId="18" operator="equal" stopIfTrue="1">
      <formula>"M"</formula>
    </cfRule>
  </conditionalFormatting>
  <conditionalFormatting sqref="L39">
    <cfRule type="cellIs" priority="231" dxfId="20" operator="equal" stopIfTrue="1">
      <formula>"R"</formula>
    </cfRule>
    <cfRule type="cellIs" priority="232" dxfId="19" operator="equal" stopIfTrue="1">
      <formula>"Y"</formula>
    </cfRule>
    <cfRule type="cellIs" priority="233" dxfId="18" operator="equal" stopIfTrue="1">
      <formula>"M"</formula>
    </cfRule>
  </conditionalFormatting>
  <conditionalFormatting sqref="L9">
    <cfRule type="cellIs" priority="228" dxfId="20" operator="equal" stopIfTrue="1">
      <formula>"R"</formula>
    </cfRule>
    <cfRule type="cellIs" priority="229" dxfId="19" operator="equal" stopIfTrue="1">
      <formula>"Y"</formula>
    </cfRule>
    <cfRule type="cellIs" priority="230" dxfId="18" operator="equal" stopIfTrue="1">
      <formula>"M"</formula>
    </cfRule>
  </conditionalFormatting>
  <conditionalFormatting sqref="P54">
    <cfRule type="cellIs" priority="225" dxfId="20" operator="equal" stopIfTrue="1">
      <formula>"R"</formula>
    </cfRule>
    <cfRule type="cellIs" priority="226" dxfId="19" operator="equal" stopIfTrue="1">
      <formula>"Y"</formula>
    </cfRule>
    <cfRule type="cellIs" priority="227" dxfId="18" operator="equal" stopIfTrue="1">
      <formula>"M"</formula>
    </cfRule>
  </conditionalFormatting>
  <conditionalFormatting sqref="T3">
    <cfRule type="cellIs" priority="222" dxfId="20" operator="equal" stopIfTrue="1">
      <formula>"R"</formula>
    </cfRule>
    <cfRule type="cellIs" priority="223" dxfId="19" operator="equal" stopIfTrue="1">
      <formula>"Y"</formula>
    </cfRule>
    <cfRule type="cellIs" priority="224" dxfId="18" operator="equal" stopIfTrue="1">
      <formula>"M"</formula>
    </cfRule>
  </conditionalFormatting>
  <conditionalFormatting sqref="T15">
    <cfRule type="cellIs" priority="219" dxfId="20" operator="equal" stopIfTrue="1">
      <formula>"R"</formula>
    </cfRule>
    <cfRule type="cellIs" priority="220" dxfId="19" operator="equal" stopIfTrue="1">
      <formula>"Y"</formula>
    </cfRule>
    <cfRule type="cellIs" priority="221" dxfId="18" operator="equal" stopIfTrue="1">
      <formula>"M"</formula>
    </cfRule>
  </conditionalFormatting>
  <conditionalFormatting sqref="T17">
    <cfRule type="cellIs" priority="216" dxfId="20" operator="equal" stopIfTrue="1">
      <formula>"R"</formula>
    </cfRule>
    <cfRule type="cellIs" priority="217" dxfId="19" operator="equal" stopIfTrue="1">
      <formula>"Y"</formula>
    </cfRule>
    <cfRule type="cellIs" priority="218" dxfId="18" operator="equal" stopIfTrue="1">
      <formula>"M"</formula>
    </cfRule>
  </conditionalFormatting>
  <conditionalFormatting sqref="T23">
    <cfRule type="cellIs" priority="213" dxfId="20" operator="equal" stopIfTrue="1">
      <formula>"R"</formula>
    </cfRule>
    <cfRule type="cellIs" priority="214" dxfId="19" operator="equal" stopIfTrue="1">
      <formula>"Y"</formula>
    </cfRule>
    <cfRule type="cellIs" priority="215" dxfId="18" operator="equal" stopIfTrue="1">
      <formula>"M"</formula>
    </cfRule>
  </conditionalFormatting>
  <conditionalFormatting sqref="T26">
    <cfRule type="cellIs" priority="210" dxfId="20" operator="equal" stopIfTrue="1">
      <formula>"R"</formula>
    </cfRule>
    <cfRule type="cellIs" priority="211" dxfId="19" operator="equal" stopIfTrue="1">
      <formula>"Y"</formula>
    </cfRule>
    <cfRule type="cellIs" priority="212" dxfId="18" operator="equal" stopIfTrue="1">
      <formula>"M"</formula>
    </cfRule>
  </conditionalFormatting>
  <conditionalFormatting sqref="T31">
    <cfRule type="cellIs" priority="207" dxfId="20" operator="equal" stopIfTrue="1">
      <formula>"R"</formula>
    </cfRule>
    <cfRule type="cellIs" priority="208" dxfId="19" operator="equal" stopIfTrue="1">
      <formula>"Y"</formula>
    </cfRule>
    <cfRule type="cellIs" priority="209" dxfId="18" operator="equal" stopIfTrue="1">
      <formula>"M"</formula>
    </cfRule>
  </conditionalFormatting>
  <conditionalFormatting sqref="T38">
    <cfRule type="cellIs" priority="204" dxfId="20" operator="equal" stopIfTrue="1">
      <formula>"R"</formula>
    </cfRule>
    <cfRule type="cellIs" priority="205" dxfId="19" operator="equal" stopIfTrue="1">
      <formula>"Y"</formula>
    </cfRule>
    <cfRule type="cellIs" priority="206" dxfId="18" operator="equal" stopIfTrue="1">
      <formula>"M"</formula>
    </cfRule>
  </conditionalFormatting>
  <conditionalFormatting sqref="T29">
    <cfRule type="cellIs" priority="201" dxfId="20" operator="equal" stopIfTrue="1">
      <formula>"R"</formula>
    </cfRule>
    <cfRule type="cellIs" priority="202" dxfId="19" operator="equal" stopIfTrue="1">
      <formula>"Y"</formula>
    </cfRule>
    <cfRule type="cellIs" priority="203" dxfId="18" operator="equal" stopIfTrue="1">
      <formula>"M"</formula>
    </cfRule>
  </conditionalFormatting>
  <conditionalFormatting sqref="X3">
    <cfRule type="cellIs" priority="198" dxfId="20" operator="equal" stopIfTrue="1">
      <formula>"R"</formula>
    </cfRule>
    <cfRule type="cellIs" priority="199" dxfId="19" operator="equal" stopIfTrue="1">
      <formula>"Y"</formula>
    </cfRule>
    <cfRule type="cellIs" priority="200" dxfId="18" operator="equal" stopIfTrue="1">
      <formula>"M"</formula>
    </cfRule>
  </conditionalFormatting>
  <conditionalFormatting sqref="X14">
    <cfRule type="cellIs" priority="195" dxfId="20" operator="equal" stopIfTrue="1">
      <formula>"R"</formula>
    </cfRule>
    <cfRule type="cellIs" priority="196" dxfId="19" operator="equal" stopIfTrue="1">
      <formula>"Y"</formula>
    </cfRule>
    <cfRule type="cellIs" priority="197" dxfId="18" operator="equal" stopIfTrue="1">
      <formula>"M"</formula>
    </cfRule>
  </conditionalFormatting>
  <conditionalFormatting sqref="X17">
    <cfRule type="cellIs" priority="192" dxfId="20" operator="equal" stopIfTrue="1">
      <formula>"R"</formula>
    </cfRule>
    <cfRule type="cellIs" priority="193" dxfId="19" operator="equal" stopIfTrue="1">
      <formula>"Y"</formula>
    </cfRule>
    <cfRule type="cellIs" priority="194" dxfId="18" operator="equal" stopIfTrue="1">
      <formula>"M"</formula>
    </cfRule>
  </conditionalFormatting>
  <conditionalFormatting sqref="X24">
    <cfRule type="cellIs" priority="189" dxfId="20" operator="equal" stopIfTrue="1">
      <formula>"R"</formula>
    </cfRule>
    <cfRule type="cellIs" priority="190" dxfId="19" operator="equal" stopIfTrue="1">
      <formula>"Y"</formula>
    </cfRule>
    <cfRule type="cellIs" priority="191" dxfId="18" operator="equal" stopIfTrue="1">
      <formula>"M"</formula>
    </cfRule>
  </conditionalFormatting>
  <conditionalFormatting sqref="AV29">
    <cfRule type="cellIs" priority="156" dxfId="20" operator="equal" stopIfTrue="1">
      <formula>"R"</formula>
    </cfRule>
    <cfRule type="cellIs" priority="157" dxfId="19" operator="equal" stopIfTrue="1">
      <formula>"Y"</formula>
    </cfRule>
    <cfRule type="cellIs" priority="158" dxfId="18" operator="equal" stopIfTrue="1">
      <formula>"M"</formula>
    </cfRule>
  </conditionalFormatting>
  <conditionalFormatting sqref="X38">
    <cfRule type="cellIs" priority="186" dxfId="20" operator="equal" stopIfTrue="1">
      <formula>"R"</formula>
    </cfRule>
    <cfRule type="cellIs" priority="187" dxfId="19" operator="equal" stopIfTrue="1">
      <formula>"Y"</formula>
    </cfRule>
    <cfRule type="cellIs" priority="188" dxfId="18" operator="equal" stopIfTrue="1">
      <formula>"M"</formula>
    </cfRule>
  </conditionalFormatting>
  <conditionalFormatting sqref="AV32">
    <cfRule type="cellIs" priority="183" dxfId="20" operator="equal" stopIfTrue="1">
      <formula>"R"</formula>
    </cfRule>
    <cfRule type="cellIs" priority="184" dxfId="19" operator="equal" stopIfTrue="1">
      <formula>"Y"</formula>
    </cfRule>
    <cfRule type="cellIs" priority="185" dxfId="18" operator="equal" stopIfTrue="1">
      <formula>"M"</formula>
    </cfRule>
  </conditionalFormatting>
  <conditionalFormatting sqref="AF38">
    <cfRule type="cellIs" priority="180" dxfId="20" operator="equal" stopIfTrue="1">
      <formula>"R"</formula>
    </cfRule>
    <cfRule type="cellIs" priority="181" dxfId="19" operator="equal" stopIfTrue="1">
      <formula>"Y"</formula>
    </cfRule>
    <cfRule type="cellIs" priority="182" dxfId="18" operator="equal" stopIfTrue="1">
      <formula>"M"</formula>
    </cfRule>
  </conditionalFormatting>
  <conditionalFormatting sqref="AB21">
    <cfRule type="cellIs" priority="177" dxfId="20" operator="equal" stopIfTrue="1">
      <formula>"R"</formula>
    </cfRule>
    <cfRule type="cellIs" priority="178" dxfId="19" operator="equal" stopIfTrue="1">
      <formula>"Y"</formula>
    </cfRule>
    <cfRule type="cellIs" priority="179" dxfId="18" operator="equal" stopIfTrue="1">
      <formula>"M"</formula>
    </cfRule>
  </conditionalFormatting>
  <conditionalFormatting sqref="AB39">
    <cfRule type="cellIs" priority="174" dxfId="20" operator="equal" stopIfTrue="1">
      <formula>"R"</formula>
    </cfRule>
    <cfRule type="cellIs" priority="175" dxfId="19" operator="equal" stopIfTrue="1">
      <formula>"Y"</formula>
    </cfRule>
    <cfRule type="cellIs" priority="176" dxfId="18" operator="equal" stopIfTrue="1">
      <formula>"M"</formula>
    </cfRule>
  </conditionalFormatting>
  <conditionalFormatting sqref="AB43">
    <cfRule type="cellIs" priority="171" dxfId="20" operator="equal" stopIfTrue="1">
      <formula>"R"</formula>
    </cfRule>
    <cfRule type="cellIs" priority="172" dxfId="19" operator="equal" stopIfTrue="1">
      <formula>"Y"</formula>
    </cfRule>
    <cfRule type="cellIs" priority="173" dxfId="18" operator="equal" stopIfTrue="1">
      <formula>"M"</formula>
    </cfRule>
  </conditionalFormatting>
  <conditionalFormatting sqref="AB50">
    <cfRule type="cellIs" priority="168" dxfId="20" operator="equal" stopIfTrue="1">
      <formula>"R"</formula>
    </cfRule>
    <cfRule type="cellIs" priority="169" dxfId="19" operator="equal" stopIfTrue="1">
      <formula>"Y"</formula>
    </cfRule>
    <cfRule type="cellIs" priority="170" dxfId="18" operator="equal" stopIfTrue="1">
      <formula>"M"</formula>
    </cfRule>
  </conditionalFormatting>
  <conditionalFormatting sqref="AB54">
    <cfRule type="cellIs" priority="165" dxfId="20" operator="equal" stopIfTrue="1">
      <formula>"R"</formula>
    </cfRule>
    <cfRule type="cellIs" priority="166" dxfId="19" operator="equal" stopIfTrue="1">
      <formula>"Y"</formula>
    </cfRule>
    <cfRule type="cellIs" priority="167" dxfId="18" operator="equal" stopIfTrue="1">
      <formula>"M"</formula>
    </cfRule>
  </conditionalFormatting>
  <conditionalFormatting sqref="AV35">
    <cfRule type="cellIs" priority="162" dxfId="20" operator="equal" stopIfTrue="1">
      <formula>"R"</formula>
    </cfRule>
    <cfRule type="cellIs" priority="163" dxfId="19" operator="equal" stopIfTrue="1">
      <formula>"Y"</formula>
    </cfRule>
    <cfRule type="cellIs" priority="164" dxfId="18" operator="equal" stopIfTrue="1">
      <formula>"M"</formula>
    </cfRule>
  </conditionalFormatting>
  <conditionalFormatting sqref="AV41">
    <cfRule type="cellIs" priority="159" dxfId="20" operator="equal" stopIfTrue="1">
      <formula>"R"</formula>
    </cfRule>
    <cfRule type="cellIs" priority="160" dxfId="19" operator="equal" stopIfTrue="1">
      <formula>"Y"</formula>
    </cfRule>
    <cfRule type="cellIs" priority="161" dxfId="18" operator="equal" stopIfTrue="1">
      <formula>"M"</formula>
    </cfRule>
  </conditionalFormatting>
  <conditionalFormatting sqref="AN50">
    <cfRule type="cellIs" priority="153" dxfId="20" operator="equal" stopIfTrue="1">
      <formula>"R"</formula>
    </cfRule>
    <cfRule type="cellIs" priority="154" dxfId="19" operator="equal" stopIfTrue="1">
      <formula>"Y"</formula>
    </cfRule>
    <cfRule type="cellIs" priority="155" dxfId="18" operator="equal" stopIfTrue="1">
      <formula>"M"</formula>
    </cfRule>
  </conditionalFormatting>
  <conditionalFormatting sqref="AN6">
    <cfRule type="cellIs" priority="150" dxfId="20" operator="equal" stopIfTrue="1">
      <formula>"R"</formula>
    </cfRule>
    <cfRule type="cellIs" priority="151" dxfId="19" operator="equal" stopIfTrue="1">
      <formula>"Y"</formula>
    </cfRule>
    <cfRule type="cellIs" priority="152" dxfId="18" operator="equal" stopIfTrue="1">
      <formula>"M"</formula>
    </cfRule>
  </conditionalFormatting>
  <conditionalFormatting sqref="N113">
    <cfRule type="cellIs" priority="147" dxfId="20" operator="equal" stopIfTrue="1">
      <formula>"R"</formula>
    </cfRule>
    <cfRule type="cellIs" priority="148" dxfId="19" operator="equal" stopIfTrue="1">
      <formula>"Y"</formula>
    </cfRule>
    <cfRule type="cellIs" priority="149" dxfId="18" operator="equal" stopIfTrue="1">
      <formula>"M"</formula>
    </cfRule>
  </conditionalFormatting>
  <conditionalFormatting sqref="AS53">
    <cfRule type="cellIs" priority="145" dxfId="1" operator="equal" stopIfTrue="1">
      <formula>"Y"</formula>
    </cfRule>
    <cfRule type="cellIs" priority="146" dxfId="0" operator="equal" stopIfTrue="1">
      <formula>"D"</formula>
    </cfRule>
  </conditionalFormatting>
  <conditionalFormatting sqref="X25">
    <cfRule type="cellIs" priority="142" dxfId="20" operator="equal" stopIfTrue="1">
      <formula>"R"</formula>
    </cfRule>
    <cfRule type="cellIs" priority="143" dxfId="19" operator="equal" stopIfTrue="1">
      <formula>"Y"</formula>
    </cfRule>
    <cfRule type="cellIs" priority="144" dxfId="18" operator="equal" stopIfTrue="1">
      <formula>"M"</formula>
    </cfRule>
  </conditionalFormatting>
  <conditionalFormatting sqref="X30">
    <cfRule type="cellIs" priority="139" dxfId="20" operator="equal" stopIfTrue="1">
      <formula>"R"</formula>
    </cfRule>
    <cfRule type="cellIs" priority="140" dxfId="19" operator="equal" stopIfTrue="1">
      <formula>"Y"</formula>
    </cfRule>
    <cfRule type="cellIs" priority="141" dxfId="18" operator="equal" stopIfTrue="1">
      <formula>"M"</formula>
    </cfRule>
  </conditionalFormatting>
  <conditionalFormatting sqref="X51">
    <cfRule type="cellIs" priority="136" dxfId="20" operator="equal" stopIfTrue="1">
      <formula>"R"</formula>
    </cfRule>
    <cfRule type="cellIs" priority="137" dxfId="19" operator="equal" stopIfTrue="1">
      <formula>"Y"</formula>
    </cfRule>
    <cfRule type="cellIs" priority="138" dxfId="18" operator="equal" stopIfTrue="1">
      <formula>"M"</formula>
    </cfRule>
  </conditionalFormatting>
  <conditionalFormatting sqref="AN57">
    <cfRule type="cellIs" priority="133" dxfId="20" operator="equal" stopIfTrue="1">
      <formula>"R"</formula>
    </cfRule>
    <cfRule type="cellIs" priority="134" dxfId="19" operator="equal" stopIfTrue="1">
      <formula>"Y"</formula>
    </cfRule>
    <cfRule type="cellIs" priority="135" dxfId="18" operator="equal" stopIfTrue="1">
      <formula>"M"</formula>
    </cfRule>
  </conditionalFormatting>
  <conditionalFormatting sqref="BA139">
    <cfRule type="cellIs" priority="130" dxfId="20" operator="equal" stopIfTrue="1">
      <formula>"R"</formula>
    </cfRule>
    <cfRule type="cellIs" priority="131" dxfId="19" operator="equal" stopIfTrue="1">
      <formula>"Y"</formula>
    </cfRule>
    <cfRule type="cellIs" priority="132" dxfId="18" operator="equal" stopIfTrue="1">
      <formula>"M"</formula>
    </cfRule>
  </conditionalFormatting>
  <conditionalFormatting sqref="H19">
    <cfRule type="cellIs" priority="127" dxfId="20" operator="equal" stopIfTrue="1">
      <formula>"R"</formula>
    </cfRule>
    <cfRule type="cellIs" priority="128" dxfId="19" operator="equal" stopIfTrue="1">
      <formula>"Y"</formula>
    </cfRule>
    <cfRule type="cellIs" priority="129" dxfId="18" operator="equal" stopIfTrue="1">
      <formula>"M"</formula>
    </cfRule>
  </conditionalFormatting>
  <conditionalFormatting sqref="AB46">
    <cfRule type="cellIs" priority="124" dxfId="20" operator="equal" stopIfTrue="1">
      <formula>"R"</formula>
    </cfRule>
    <cfRule type="cellIs" priority="125" dxfId="19" operator="equal" stopIfTrue="1">
      <formula>"Y"</formula>
    </cfRule>
    <cfRule type="cellIs" priority="126" dxfId="18" operator="equal" stopIfTrue="1">
      <formula>"M"</formula>
    </cfRule>
  </conditionalFormatting>
  <conditionalFormatting sqref="AJ9">
    <cfRule type="cellIs" priority="121" dxfId="20" operator="equal" stopIfTrue="1">
      <formula>"R"</formula>
    </cfRule>
    <cfRule type="cellIs" priority="122" dxfId="19" operator="equal" stopIfTrue="1">
      <formula>"Y"</formula>
    </cfRule>
    <cfRule type="cellIs" priority="123" dxfId="18" operator="equal" stopIfTrue="1">
      <formula>"M"</formula>
    </cfRule>
  </conditionalFormatting>
  <conditionalFormatting sqref="H30">
    <cfRule type="cellIs" priority="118" dxfId="20" operator="equal" stopIfTrue="1">
      <formula>"R"</formula>
    </cfRule>
    <cfRule type="cellIs" priority="119" dxfId="19" operator="equal" stopIfTrue="1">
      <formula>"Y"</formula>
    </cfRule>
    <cfRule type="cellIs" priority="120" dxfId="18" operator="equal" stopIfTrue="1">
      <formula>"M"</formula>
    </cfRule>
  </conditionalFormatting>
  <conditionalFormatting sqref="H20">
    <cfRule type="cellIs" priority="115" dxfId="20" operator="equal" stopIfTrue="1">
      <formula>"R"</formula>
    </cfRule>
    <cfRule type="cellIs" priority="116" dxfId="19" operator="equal" stopIfTrue="1">
      <formula>"Y"</formula>
    </cfRule>
    <cfRule type="cellIs" priority="117" dxfId="18" operator="equal" stopIfTrue="1">
      <formula>"M"</formula>
    </cfRule>
  </conditionalFormatting>
  <conditionalFormatting sqref="AB51">
    <cfRule type="cellIs" priority="112" dxfId="20" operator="equal" stopIfTrue="1">
      <formula>"R"</formula>
    </cfRule>
    <cfRule type="cellIs" priority="113" dxfId="19" operator="equal" stopIfTrue="1">
      <formula>"Y"</formula>
    </cfRule>
    <cfRule type="cellIs" priority="114" dxfId="18" operator="equal" stopIfTrue="1">
      <formula>"M"</formula>
    </cfRule>
  </conditionalFormatting>
  <conditionalFormatting sqref="X19">
    <cfRule type="cellIs" priority="109" dxfId="20" operator="equal" stopIfTrue="1">
      <formula>"R"</formula>
    </cfRule>
    <cfRule type="cellIs" priority="110" dxfId="19" operator="equal" stopIfTrue="1">
      <formula>"Y"</formula>
    </cfRule>
    <cfRule type="cellIs" priority="111" dxfId="18" operator="equal" stopIfTrue="1">
      <formula>"M"</formula>
    </cfRule>
  </conditionalFormatting>
  <conditionalFormatting sqref="AJ25">
    <cfRule type="cellIs" priority="106" dxfId="20" operator="equal" stopIfTrue="1">
      <formula>"R"</formula>
    </cfRule>
    <cfRule type="cellIs" priority="107" dxfId="19" operator="equal" stopIfTrue="1">
      <formula>"Y"</formula>
    </cfRule>
    <cfRule type="cellIs" priority="108" dxfId="18" operator="equal" stopIfTrue="1">
      <formula>"M"</formula>
    </cfRule>
  </conditionalFormatting>
  <conditionalFormatting sqref="D32">
    <cfRule type="cellIs" priority="103" dxfId="20" operator="equal" stopIfTrue="1">
      <formula>"R"</formula>
    </cfRule>
    <cfRule type="cellIs" priority="104" dxfId="19" operator="equal" stopIfTrue="1">
      <formula>"Y"</formula>
    </cfRule>
    <cfRule type="cellIs" priority="105" dxfId="18" operator="equal" stopIfTrue="1">
      <formula>"M"</formula>
    </cfRule>
  </conditionalFormatting>
  <conditionalFormatting sqref="D57">
    <cfRule type="cellIs" priority="100" dxfId="20" operator="equal" stopIfTrue="1">
      <formula>"R"</formula>
    </cfRule>
    <cfRule type="cellIs" priority="101" dxfId="19" operator="equal" stopIfTrue="1">
      <formula>"Y"</formula>
    </cfRule>
    <cfRule type="cellIs" priority="102" dxfId="18" operator="equal" stopIfTrue="1">
      <formula>"M"</formula>
    </cfRule>
  </conditionalFormatting>
  <conditionalFormatting sqref="L18">
    <cfRule type="cellIs" priority="97" dxfId="20" operator="equal" stopIfTrue="1">
      <formula>"R"</formula>
    </cfRule>
    <cfRule type="cellIs" priority="98" dxfId="19" operator="equal" stopIfTrue="1">
      <formula>"Y"</formula>
    </cfRule>
    <cfRule type="cellIs" priority="99" dxfId="18" operator="equal" stopIfTrue="1">
      <formula>"M"</formula>
    </cfRule>
  </conditionalFormatting>
  <conditionalFormatting sqref="X33">
    <cfRule type="cellIs" priority="94" dxfId="20" operator="equal" stopIfTrue="1">
      <formula>"R"</formula>
    </cfRule>
    <cfRule type="cellIs" priority="95" dxfId="19" operator="equal" stopIfTrue="1">
      <formula>"Y"</formula>
    </cfRule>
    <cfRule type="cellIs" priority="96" dxfId="18" operator="equal" stopIfTrue="1">
      <formula>"M"</formula>
    </cfRule>
  </conditionalFormatting>
  <conditionalFormatting sqref="X29">
    <cfRule type="cellIs" priority="91" dxfId="20" operator="equal" stopIfTrue="1">
      <formula>"R"</formula>
    </cfRule>
    <cfRule type="cellIs" priority="92" dxfId="19" operator="equal" stopIfTrue="1">
      <formula>"Y"</formula>
    </cfRule>
    <cfRule type="cellIs" priority="93" dxfId="18" operator="equal" stopIfTrue="1">
      <formula>"M"</formula>
    </cfRule>
  </conditionalFormatting>
  <conditionalFormatting sqref="AB52">
    <cfRule type="cellIs" priority="85" dxfId="20" operator="equal" stopIfTrue="1">
      <formula>"R"</formula>
    </cfRule>
    <cfRule type="cellIs" priority="86" dxfId="19" operator="equal" stopIfTrue="1">
      <formula>"Y"</formula>
    </cfRule>
    <cfRule type="cellIs" priority="87" dxfId="18" operator="equal" stopIfTrue="1">
      <formula>"M"</formula>
    </cfRule>
  </conditionalFormatting>
  <conditionalFormatting sqref="P31">
    <cfRule type="cellIs" priority="88" dxfId="20" operator="equal" stopIfTrue="1">
      <formula>"R"</formula>
    </cfRule>
    <cfRule type="cellIs" priority="89" dxfId="19" operator="equal" stopIfTrue="1">
      <formula>"Y"</formula>
    </cfRule>
    <cfRule type="cellIs" priority="90" dxfId="18" operator="equal" stopIfTrue="1">
      <formula>"M"</formula>
    </cfRule>
  </conditionalFormatting>
  <conditionalFormatting sqref="X34">
    <cfRule type="cellIs" priority="82" dxfId="20" operator="equal" stopIfTrue="1">
      <formula>"R"</formula>
    </cfRule>
    <cfRule type="cellIs" priority="83" dxfId="19" operator="equal" stopIfTrue="1">
      <formula>"Y"</formula>
    </cfRule>
    <cfRule type="cellIs" priority="84" dxfId="18" operator="equal" stopIfTrue="1">
      <formula>"M"</formula>
    </cfRule>
  </conditionalFormatting>
  <conditionalFormatting sqref="AN52">
    <cfRule type="cellIs" priority="79" dxfId="20" operator="equal" stopIfTrue="1">
      <formula>"R"</formula>
    </cfRule>
    <cfRule type="cellIs" priority="80" dxfId="19" operator="equal" stopIfTrue="1">
      <formula>"Y"</formula>
    </cfRule>
    <cfRule type="cellIs" priority="81" dxfId="18" operator="equal" stopIfTrue="1">
      <formula>"M"</formula>
    </cfRule>
  </conditionalFormatting>
  <conditionalFormatting sqref="P6">
    <cfRule type="cellIs" priority="76" dxfId="20" operator="equal" stopIfTrue="1">
      <formula>"R"</formula>
    </cfRule>
    <cfRule type="cellIs" priority="77" dxfId="19" operator="equal" stopIfTrue="1">
      <formula>"Y"</formula>
    </cfRule>
    <cfRule type="cellIs" priority="78" dxfId="18" operator="equal" stopIfTrue="1">
      <formula>"M"</formula>
    </cfRule>
  </conditionalFormatting>
  <conditionalFormatting sqref="AV30">
    <cfRule type="cellIs" priority="73" dxfId="20" operator="equal" stopIfTrue="1">
      <formula>"R"</formula>
    </cfRule>
    <cfRule type="cellIs" priority="74" dxfId="19" operator="equal" stopIfTrue="1">
      <formula>"Y"</formula>
    </cfRule>
    <cfRule type="cellIs" priority="75" dxfId="18" operator="equal" stopIfTrue="1">
      <formula>"M"</formula>
    </cfRule>
  </conditionalFormatting>
  <conditionalFormatting sqref="AF27">
    <cfRule type="cellIs" priority="70" dxfId="20" operator="equal" stopIfTrue="1">
      <formula>"R"</formula>
    </cfRule>
    <cfRule type="cellIs" priority="71" dxfId="19" operator="equal" stopIfTrue="1">
      <formula>"Y"</formula>
    </cfRule>
    <cfRule type="cellIs" priority="72" dxfId="18" operator="equal" stopIfTrue="1">
      <formula>"M"</formula>
    </cfRule>
  </conditionalFormatting>
  <conditionalFormatting sqref="AV46">
    <cfRule type="cellIs" priority="67" dxfId="20" operator="equal" stopIfTrue="1">
      <formula>"R"</formula>
    </cfRule>
    <cfRule type="cellIs" priority="68" dxfId="19" operator="equal" stopIfTrue="1">
      <formula>"Y"</formula>
    </cfRule>
    <cfRule type="cellIs" priority="69" dxfId="18" operator="equal" stopIfTrue="1">
      <formula>"M"</formula>
    </cfRule>
  </conditionalFormatting>
  <conditionalFormatting sqref="AF26">
    <cfRule type="cellIs" priority="64" dxfId="20" operator="equal" stopIfTrue="1">
      <formula>"R"</formula>
    </cfRule>
    <cfRule type="cellIs" priority="65" dxfId="19" operator="equal" stopIfTrue="1">
      <formula>"Y"</formula>
    </cfRule>
    <cfRule type="cellIs" priority="66" dxfId="18" operator="equal" stopIfTrue="1">
      <formula>"M"</formula>
    </cfRule>
  </conditionalFormatting>
  <conditionalFormatting sqref="AV44">
    <cfRule type="cellIs" priority="61" dxfId="20" operator="equal" stopIfTrue="1">
      <formula>"R"</formula>
    </cfRule>
    <cfRule type="cellIs" priority="62" dxfId="19" operator="equal" stopIfTrue="1">
      <formula>"Y"</formula>
    </cfRule>
    <cfRule type="cellIs" priority="63" dxfId="18" operator="equal" stopIfTrue="1">
      <formula>"M"</formula>
    </cfRule>
  </conditionalFormatting>
  <conditionalFormatting sqref="AF42">
    <cfRule type="cellIs" priority="58" dxfId="20" operator="equal" stopIfTrue="1">
      <formula>"R"</formula>
    </cfRule>
    <cfRule type="cellIs" priority="59" dxfId="19" operator="equal" stopIfTrue="1">
      <formula>"Y"</formula>
    </cfRule>
    <cfRule type="cellIs" priority="60" dxfId="18" operator="equal" stopIfTrue="1">
      <formula>"M"</formula>
    </cfRule>
  </conditionalFormatting>
  <conditionalFormatting sqref="X9">
    <cfRule type="cellIs" priority="55" dxfId="20" operator="equal" stopIfTrue="1">
      <formula>"R"</formula>
    </cfRule>
    <cfRule type="cellIs" priority="56" dxfId="19" operator="equal" stopIfTrue="1">
      <formula>"Y"</formula>
    </cfRule>
    <cfRule type="cellIs" priority="57" dxfId="18" operator="equal" stopIfTrue="1">
      <formula>"M"</formula>
    </cfRule>
  </conditionalFormatting>
  <conditionalFormatting sqref="AB27">
    <cfRule type="cellIs" priority="52" dxfId="20" operator="equal" stopIfTrue="1">
      <formula>"R"</formula>
    </cfRule>
    <cfRule type="cellIs" priority="53" dxfId="19" operator="equal" stopIfTrue="1">
      <formula>"Y"</formula>
    </cfRule>
    <cfRule type="cellIs" priority="54" dxfId="18" operator="equal" stopIfTrue="1">
      <formula>"M"</formula>
    </cfRule>
  </conditionalFormatting>
  <conditionalFormatting sqref="AN42">
    <cfRule type="cellIs" priority="49" dxfId="20" operator="equal" stopIfTrue="1">
      <formula>"R"</formula>
    </cfRule>
    <cfRule type="cellIs" priority="50" dxfId="19" operator="equal" stopIfTrue="1">
      <formula>"Y"</formula>
    </cfRule>
    <cfRule type="cellIs" priority="51" dxfId="18" operator="equal" stopIfTrue="1">
      <formula>"M"</formula>
    </cfRule>
  </conditionalFormatting>
  <conditionalFormatting sqref="AF45">
    <cfRule type="cellIs" priority="46" dxfId="20" operator="equal" stopIfTrue="1">
      <formula>"R"</formula>
    </cfRule>
    <cfRule type="cellIs" priority="47" dxfId="19" operator="equal" stopIfTrue="1">
      <formula>"Y"</formula>
    </cfRule>
    <cfRule type="cellIs" priority="48" dxfId="18" operator="equal" stopIfTrue="1">
      <formula>"M"</formula>
    </cfRule>
  </conditionalFormatting>
  <conditionalFormatting sqref="AJ29">
    <cfRule type="cellIs" priority="43" dxfId="20" operator="equal" stopIfTrue="1">
      <formula>"R"</formula>
    </cfRule>
    <cfRule type="cellIs" priority="44" dxfId="19" operator="equal" stopIfTrue="1">
      <formula>"Y"</formula>
    </cfRule>
    <cfRule type="cellIs" priority="45" dxfId="18" operator="equal" stopIfTrue="1">
      <formula>"M"</formula>
    </cfRule>
  </conditionalFormatting>
  <conditionalFormatting sqref="P55">
    <cfRule type="cellIs" priority="40" dxfId="20" operator="equal" stopIfTrue="1">
      <formula>"R"</formula>
    </cfRule>
    <cfRule type="cellIs" priority="41" dxfId="19" operator="equal" stopIfTrue="1">
      <formula>"Y"</formula>
    </cfRule>
    <cfRule type="cellIs" priority="42" dxfId="18" operator="equal" stopIfTrue="1">
      <formula>"M"</formula>
    </cfRule>
  </conditionalFormatting>
  <conditionalFormatting sqref="AJ63">
    <cfRule type="cellIs" priority="37" dxfId="20" operator="equal" stopIfTrue="1">
      <formula>"R"</formula>
    </cfRule>
    <cfRule type="cellIs" priority="38" dxfId="19" operator="equal" stopIfTrue="1">
      <formula>"Y"</formula>
    </cfRule>
    <cfRule type="cellIs" priority="39" dxfId="18" operator="equal" stopIfTrue="1">
      <formula>"M"</formula>
    </cfRule>
  </conditionalFormatting>
  <conditionalFormatting sqref="AB28">
    <cfRule type="cellIs" priority="34" dxfId="20" operator="equal" stopIfTrue="1">
      <formula>"R"</formula>
    </cfRule>
    <cfRule type="cellIs" priority="35" dxfId="19" operator="equal" stopIfTrue="1">
      <formula>"Y"</formula>
    </cfRule>
    <cfRule type="cellIs" priority="36" dxfId="18" operator="equal" stopIfTrue="1">
      <formula>"M"</formula>
    </cfRule>
  </conditionalFormatting>
  <conditionalFormatting sqref="AJ52">
    <cfRule type="cellIs" priority="31" dxfId="20" operator="equal" stopIfTrue="1">
      <formula>"R"</formula>
    </cfRule>
    <cfRule type="cellIs" priority="32" dxfId="19" operator="equal" stopIfTrue="1">
      <formula>"Y"</formula>
    </cfRule>
    <cfRule type="cellIs" priority="33" dxfId="18" operator="equal" stopIfTrue="1">
      <formula>"M"</formula>
    </cfRule>
  </conditionalFormatting>
  <conditionalFormatting sqref="L33">
    <cfRule type="cellIs" priority="28" dxfId="20" operator="equal" stopIfTrue="1">
      <formula>"R"</formula>
    </cfRule>
    <cfRule type="cellIs" priority="29" dxfId="19" operator="equal" stopIfTrue="1">
      <formula>"Y"</formula>
    </cfRule>
    <cfRule type="cellIs" priority="30" dxfId="18" operator="equal" stopIfTrue="1">
      <formula>"M"</formula>
    </cfRule>
  </conditionalFormatting>
  <conditionalFormatting sqref="AJ44">
    <cfRule type="cellIs" priority="25" dxfId="20" operator="equal" stopIfTrue="1">
      <formula>"R"</formula>
    </cfRule>
    <cfRule type="cellIs" priority="26" dxfId="19" operator="equal" stopIfTrue="1">
      <formula>"Y"</formula>
    </cfRule>
    <cfRule type="cellIs" priority="27" dxfId="18" operator="equal" stopIfTrue="1">
      <formula>"M"</formula>
    </cfRule>
  </conditionalFormatting>
  <conditionalFormatting sqref="AR47">
    <cfRule type="cellIs" priority="22" dxfId="20" operator="equal" stopIfTrue="1">
      <formula>"R"</formula>
    </cfRule>
    <cfRule type="cellIs" priority="23" dxfId="19" operator="equal" stopIfTrue="1">
      <formula>"Y"</formula>
    </cfRule>
    <cfRule type="cellIs" priority="24" dxfId="18" operator="equal" stopIfTrue="1">
      <formula>"M"</formula>
    </cfRule>
  </conditionalFormatting>
  <conditionalFormatting sqref="L56">
    <cfRule type="cellIs" priority="19" dxfId="20" operator="equal" stopIfTrue="1">
      <formula>"R"</formula>
    </cfRule>
    <cfRule type="cellIs" priority="20" dxfId="19" operator="equal" stopIfTrue="1">
      <formula>"Y"</formula>
    </cfRule>
    <cfRule type="cellIs" priority="21" dxfId="18" operator="equal" stopIfTrue="1">
      <formula>"M"</formula>
    </cfRule>
  </conditionalFormatting>
  <conditionalFormatting sqref="AF36">
    <cfRule type="cellIs" priority="13" dxfId="20" operator="equal" stopIfTrue="1">
      <formula>"R"</formula>
    </cfRule>
    <cfRule type="cellIs" priority="14" dxfId="19" operator="equal" stopIfTrue="1">
      <formula>"Y"</formula>
    </cfRule>
    <cfRule type="cellIs" priority="15" dxfId="18" operator="equal" stopIfTrue="1">
      <formula>"M"</formula>
    </cfRule>
  </conditionalFormatting>
  <conditionalFormatting sqref="D6">
    <cfRule type="cellIs" priority="16" dxfId="20" operator="equal" stopIfTrue="1">
      <formula>"R"</formula>
    </cfRule>
    <cfRule type="cellIs" priority="17" dxfId="19" operator="equal" stopIfTrue="1">
      <formula>"Y"</formula>
    </cfRule>
    <cfRule type="cellIs" priority="18" dxfId="18" operator="equal" stopIfTrue="1">
      <formula>"M"</formula>
    </cfRule>
  </conditionalFormatting>
  <conditionalFormatting sqref="D49">
    <cfRule type="cellIs" priority="10" dxfId="20" operator="equal" stopIfTrue="1">
      <formula>"R"</formula>
    </cfRule>
    <cfRule type="cellIs" priority="11" dxfId="19" operator="equal" stopIfTrue="1">
      <formula>"Y"</formula>
    </cfRule>
    <cfRule type="cellIs" priority="12" dxfId="18" operator="equal" stopIfTrue="1">
      <formula>"M"</formula>
    </cfRule>
  </conditionalFormatting>
  <conditionalFormatting sqref="T16">
    <cfRule type="cellIs" priority="7" dxfId="20" operator="equal" stopIfTrue="1">
      <formula>"R"</formula>
    </cfRule>
    <cfRule type="cellIs" priority="8" dxfId="19" operator="equal" stopIfTrue="1">
      <formula>"Y"</formula>
    </cfRule>
    <cfRule type="cellIs" priority="9" dxfId="18" operator="equal" stopIfTrue="1">
      <formula>"M"</formula>
    </cfRule>
  </conditionalFormatting>
  <conditionalFormatting sqref="AB16">
    <cfRule type="cellIs" priority="4" dxfId="20" operator="equal" stopIfTrue="1">
      <formula>"R"</formula>
    </cfRule>
    <cfRule type="cellIs" priority="5" dxfId="19" operator="equal" stopIfTrue="1">
      <formula>"Y"</formula>
    </cfRule>
    <cfRule type="cellIs" priority="6" dxfId="18" operator="equal" stopIfTrue="1">
      <formula>"M"</formula>
    </cfRule>
  </conditionalFormatting>
  <conditionalFormatting sqref="AR11">
    <cfRule type="cellIs" priority="1" dxfId="20" operator="equal" stopIfTrue="1">
      <formula>"R"</formula>
    </cfRule>
    <cfRule type="cellIs" priority="2" dxfId="19" operator="equal" stopIfTrue="1">
      <formula>"Y"</formula>
    </cfRule>
    <cfRule type="cellIs" priority="3" dxfId="18" operator="equal" stopIfTrue="1">
      <formula>"M"</formula>
    </cfRule>
  </conditionalFormatting>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3:J7"/>
  <sheetViews>
    <sheetView zoomScalePageLayoutView="0" workbookViewId="0" topLeftCell="A1">
      <selection activeCell="I12" sqref="I12"/>
    </sheetView>
  </sheetViews>
  <sheetFormatPr defaultColWidth="9.00390625" defaultRowHeight="16.5"/>
  <cols>
    <col min="1" max="1" width="12.00390625" style="0" customWidth="1"/>
    <col min="2" max="9" width="7.875" style="0" customWidth="1"/>
    <col min="10" max="11" width="5.625" style="0" customWidth="1"/>
  </cols>
  <sheetData>
    <row r="3" spans="1:10" ht="16.5">
      <c r="A3" s="378" t="s">
        <v>814</v>
      </c>
      <c r="B3" s="378" t="s">
        <v>818</v>
      </c>
      <c r="C3" s="376"/>
      <c r="D3" s="376"/>
      <c r="E3" s="376"/>
      <c r="F3" s="376"/>
      <c r="G3" s="376"/>
      <c r="H3" s="376"/>
      <c r="I3" s="376"/>
      <c r="J3" s="377"/>
    </row>
    <row r="4" spans="1:10" ht="16.5">
      <c r="A4" s="378" t="s">
        <v>815</v>
      </c>
      <c r="B4" s="375" t="s">
        <v>787</v>
      </c>
      <c r="C4" s="385" t="s">
        <v>786</v>
      </c>
      <c r="D4" s="385" t="s">
        <v>788</v>
      </c>
      <c r="E4" s="385" t="s">
        <v>616</v>
      </c>
      <c r="F4" s="385" t="s">
        <v>615</v>
      </c>
      <c r="G4" s="385" t="s">
        <v>820</v>
      </c>
      <c r="H4" s="385" t="s">
        <v>790</v>
      </c>
      <c r="I4" s="385" t="s">
        <v>819</v>
      </c>
      <c r="J4" s="381" t="s">
        <v>813</v>
      </c>
    </row>
    <row r="5" spans="1:10" ht="16.5">
      <c r="A5" s="375" t="s">
        <v>816</v>
      </c>
      <c r="B5" s="386">
        <v>42</v>
      </c>
      <c r="C5" s="387">
        <v>46</v>
      </c>
      <c r="D5" s="387">
        <v>22</v>
      </c>
      <c r="E5" s="387">
        <v>3</v>
      </c>
      <c r="F5" s="387">
        <v>11</v>
      </c>
      <c r="G5" s="387"/>
      <c r="H5" s="387">
        <v>1</v>
      </c>
      <c r="I5" s="387">
        <v>2</v>
      </c>
      <c r="J5" s="382">
        <v>127</v>
      </c>
    </row>
    <row r="6" spans="1:10" ht="16.5">
      <c r="A6" s="379" t="s">
        <v>817</v>
      </c>
      <c r="B6" s="388">
        <v>10</v>
      </c>
      <c r="C6" s="389">
        <v>2</v>
      </c>
      <c r="D6" s="389">
        <v>6</v>
      </c>
      <c r="E6" s="389"/>
      <c r="F6" s="389">
        <v>2</v>
      </c>
      <c r="G6" s="389">
        <v>1</v>
      </c>
      <c r="H6" s="389"/>
      <c r="I6" s="389">
        <v>4</v>
      </c>
      <c r="J6" s="383">
        <v>25</v>
      </c>
    </row>
    <row r="7" spans="1:10" ht="16.5">
      <c r="A7" s="380" t="s">
        <v>813</v>
      </c>
      <c r="B7" s="390">
        <v>52</v>
      </c>
      <c r="C7" s="391">
        <v>48</v>
      </c>
      <c r="D7" s="391">
        <v>28</v>
      </c>
      <c r="E7" s="391">
        <v>3</v>
      </c>
      <c r="F7" s="391">
        <v>13</v>
      </c>
      <c r="G7" s="391">
        <v>1</v>
      </c>
      <c r="H7" s="391">
        <v>1</v>
      </c>
      <c r="I7" s="391">
        <v>6</v>
      </c>
      <c r="J7" s="384">
        <v>152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lillian</dc:creator>
  <cp:keywords/>
  <dc:description/>
  <cp:lastModifiedBy>Lenovo</cp:lastModifiedBy>
  <dcterms:created xsi:type="dcterms:W3CDTF">2008-02-22T14:21:03Z</dcterms:created>
  <dcterms:modified xsi:type="dcterms:W3CDTF">2019-10-18T06:50:16Z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